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zennichiooita2021\Desktop\新しいフォルダー\"/>
    </mc:Choice>
  </mc:AlternateContent>
  <xr:revisionPtr revIDLastSave="0" documentId="13_ncr:1_{85B13584-1BA9-46E0-9180-219398EEE327}" xr6:coauthVersionLast="47" xr6:coauthVersionMax="47" xr10:uidLastSave="{00000000-0000-0000-0000-000000000000}"/>
  <bookViews>
    <workbookView xWindow="-120" yWindow="-120" windowWidth="29040" windowHeight="15840" tabRatio="913" xr2:uid="{0600B100-D5A7-445D-AEEF-6C805D94905F}"/>
  </bookViews>
  <sheets>
    <sheet name="01.入会申込書" sheetId="1" r:id="rId1"/>
    <sheet name="02.弁済業務保証金分担金納付書" sheetId="15" r:id="rId2"/>
    <sheet name="03.個人情報（全日）" sheetId="31" r:id="rId3"/>
    <sheet name="04.個人情報（保証）" sheetId="32" r:id="rId4"/>
    <sheet name="05.TRA入会申込書" sheetId="14" r:id="rId5"/>
    <sheet name="06.一般保証登録業者申請書" sheetId="29" r:id="rId6"/>
    <sheet name="07.全日本不動産政治連盟入会申込書" sheetId="30" r:id="rId7"/>
    <sheet name="08.確約書" sheetId="12" r:id="rId8"/>
    <sheet name="09.連帯保証人届出書" sheetId="13" r:id="rId9"/>
    <sheet name="10.代表者届" sheetId="11" r:id="rId10"/>
    <sheet name="11.専任宅地建物取引士届" sheetId="6" r:id="rId11"/>
    <sheet name="12.西日本レインズ加入申込書" sheetId="35" r:id="rId12"/>
    <sheet name="誓約書手入力（要実印）" sheetId="36" r:id="rId13"/>
    <sheet name="大分県不動産事業協同組合手入力（要実印）" sheetId="37" r:id="rId14"/>
    <sheet name="base" sheetId="25" state="hidden" r:id="rId15"/>
    <sheet name="daisei" sheetId="26" state="hidden" r:id="rId16"/>
    <sheet name="sentori" sheetId="27" state="hidden" r:id="rId17"/>
  </sheets>
  <definedNames>
    <definedName name="branch_count">base!$C$11</definedName>
    <definedName name="capital">base!$G$15</definedName>
    <definedName name="daisei">daisei!$A$3:$S$102</definedName>
    <definedName name="deposit_type">base!$C$8</definedName>
    <definedName name="email1">base!$G$12</definedName>
    <definedName name="email2">base!$G$13</definedName>
    <definedName name="gyosei_date">base!$C$9</definedName>
    <definedName name="hojin_kojin_type">base!$C$3</definedName>
    <definedName name="hojin_open_date">base!$G$14</definedName>
    <definedName name="industry">base!$G$18</definedName>
    <definedName name="input_date">base!$C$10</definedName>
    <definedName name="jug_count">base!$G$17</definedName>
    <definedName name="kojin_open_date">base!$G$16</definedName>
    <definedName name="license_app_date">base!$K$9</definedName>
    <definedName name="license_count">base!$K$3</definedName>
    <definedName name="license_date">base!$K$5</definedName>
    <definedName name="license_from">base!$K$6</definedName>
    <definedName name="license_nm">base!$K$2</definedName>
    <definedName name="license_no">base!$K$4</definedName>
    <definedName name="license_notice_flg">base!$C$4</definedName>
    <definedName name="license_receipt_no">base!$K$8</definedName>
    <definedName name="license_to">base!$K$7</definedName>
    <definedName name="minute_walk">base!$G$21</definedName>
    <definedName name="_xlnm.Print_Area" localSheetId="0">'01.入会申込書'!$A$1:$BA$86</definedName>
    <definedName name="_xlnm.Print_Area" localSheetId="1">'02.弁済業務保証金分担金納付書'!$A$1:$AW$70</definedName>
    <definedName name="_xlnm.Print_Area" localSheetId="2">'03.個人情報（全日）'!$A$1:$J$22</definedName>
    <definedName name="_xlnm.Print_Area" localSheetId="5">'06.一般保証登録業者申請書'!$A$1:$AS$62</definedName>
    <definedName name="_xlnm.Print_Area" localSheetId="6">'07.全日本不動産政治連盟入会申込書'!$A$1:$X$60</definedName>
    <definedName name="_xlnm.Print_Area" localSheetId="7">'08.確約書'!$A$1:$O$55</definedName>
    <definedName name="_xlnm.Print_Area" localSheetId="8">'09.連帯保証人届出書'!$A$1:$BB$96</definedName>
    <definedName name="_xlnm.Print_Area" localSheetId="9">'10.代表者届'!$A$1:$BA$70</definedName>
    <definedName name="_xlnm.Print_Area" localSheetId="10">'11.専任宅地建物取引士届'!$A$1:$BB$79</definedName>
    <definedName name="_xlnm.Print_Area" localSheetId="11">'12.西日本レインズ加入申込書'!$A$1:$AG$35</definedName>
    <definedName name="railway">base!$G$19</definedName>
    <definedName name="seirei_type">base!$C$6</definedName>
    <definedName name="sentori">sentori!$A$3:$V$102</definedName>
    <definedName name="sentori_type">base!$C$7</definedName>
    <definedName name="shogo_kn">base!$G$3</definedName>
    <definedName name="shogo_nm">base!$G$2</definedName>
    <definedName name="station">base!$G$20</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el">base!$G$10</definedName>
    <definedName name="szt_zip">base!$G$4</definedName>
    <definedName name="tra_notice1">base!$O$2</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5" i="1" l="1"/>
  <c r="AT25" i="1"/>
  <c r="AP25" i="1"/>
  <c r="U14" i="35" l="1"/>
  <c r="B17" i="35"/>
  <c r="M39" i="1"/>
  <c r="AB20" i="35" l="1"/>
  <c r="X20" i="35"/>
  <c r="R20" i="35"/>
  <c r="L20" i="35"/>
  <c r="H20" i="35"/>
  <c r="B20" i="35"/>
  <c r="K16" i="35"/>
  <c r="F16" i="35"/>
  <c r="L14" i="35"/>
  <c r="I14" i="35"/>
  <c r="B14" i="35"/>
  <c r="U11" i="35"/>
  <c r="B11" i="35"/>
  <c r="AF3" i="35"/>
  <c r="AC3" i="35"/>
  <c r="Z3" i="35"/>
  <c r="AM36" i="13"/>
  <c r="M52" i="1"/>
  <c r="AS48" i="1"/>
  <c r="AM48" i="1"/>
  <c r="AG48" i="1"/>
  <c r="AT45" i="1"/>
  <c r="AP45" i="1"/>
  <c r="AJ45" i="1"/>
  <c r="AF45" i="1"/>
  <c r="M47" i="1"/>
  <c r="AJ50" i="1" l="1"/>
  <c r="AM40" i="13"/>
  <c r="M50" i="1" l="1"/>
  <c r="M27" i="1"/>
  <c r="M54" i="1"/>
  <c r="AN54" i="14" s="1"/>
  <c r="M35" i="1"/>
  <c r="J21" i="32" s="1"/>
  <c r="G9" i="1"/>
  <c r="G5" i="1"/>
  <c r="G1" i="1"/>
  <c r="J56" i="14"/>
  <c r="M33" i="1"/>
  <c r="M39" i="11"/>
  <c r="M35" i="11"/>
  <c r="J21" i="31" l="1"/>
  <c r="N71" i="6"/>
  <c r="N60" i="6"/>
  <c r="N49" i="6"/>
  <c r="N38" i="6"/>
  <c r="N27" i="6"/>
  <c r="M42" i="11"/>
  <c r="M74" i="1"/>
  <c r="M66" i="1"/>
  <c r="AC58" i="1"/>
  <c r="M58" i="1"/>
  <c r="AU53" i="13"/>
  <c r="AQ53" i="13"/>
  <c r="AM53" i="13"/>
  <c r="AU49" i="13"/>
  <c r="AR49" i="13"/>
  <c r="AO49" i="13"/>
  <c r="M45" i="1"/>
  <c r="M43" i="1"/>
  <c r="Y41" i="1"/>
  <c r="S41" i="1"/>
  <c r="M41" i="1"/>
  <c r="AX31" i="1"/>
  <c r="AP31" i="1"/>
  <c r="AT31" i="1"/>
  <c r="AX29" i="1"/>
  <c r="AT29" i="1"/>
  <c r="AP29" i="1"/>
  <c r="AP27" i="1"/>
  <c r="AI27" i="1"/>
  <c r="O15" i="30"/>
  <c r="C20" i="31" l="1"/>
  <c r="C20" i="32"/>
  <c r="J41" i="14"/>
  <c r="J20" i="32"/>
  <c r="J20" i="31"/>
  <c r="E20" i="32"/>
  <c r="E20" i="31"/>
  <c r="G20" i="32"/>
  <c r="G20" i="31"/>
  <c r="E46" i="12"/>
  <c r="J22" i="31"/>
  <c r="J22" i="32"/>
  <c r="AM79" i="14"/>
  <c r="K50" i="29"/>
  <c r="AU54" i="1"/>
  <c r="AN54" i="1"/>
  <c r="AI54" i="1"/>
  <c r="AY45" i="1"/>
  <c r="M44" i="1"/>
  <c r="S38" i="1"/>
  <c r="K24" i="13" s="1"/>
  <c r="O38" i="1"/>
  <c r="H24" i="13" s="1"/>
  <c r="R29" i="1"/>
  <c r="AY30" i="6"/>
  <c r="AU30" i="6"/>
  <c r="AQ30" i="6"/>
  <c r="AN30" i="6"/>
  <c r="Y30" i="6"/>
  <c r="O30" i="6"/>
  <c r="AT24" i="6"/>
  <c r="AN24" i="6"/>
  <c r="AH24" i="6"/>
  <c r="U26" i="6"/>
  <c r="P26" i="6"/>
  <c r="AU21" i="6"/>
  <c r="AQ21" i="6"/>
  <c r="AK21" i="6"/>
  <c r="AG21" i="6"/>
  <c r="BA21" i="6"/>
  <c r="N23" i="6"/>
  <c r="N21" i="6"/>
  <c r="AK65" i="6"/>
  <c r="AK54" i="6"/>
  <c r="AK43" i="6"/>
  <c r="AK32" i="6"/>
  <c r="AJ68" i="1"/>
  <c r="AJ60" i="1"/>
  <c r="S73" i="1"/>
  <c r="AY68" i="1"/>
  <c r="AX76" i="1"/>
  <c r="AT76" i="1"/>
  <c r="AP76" i="1"/>
  <c r="AM76" i="1"/>
  <c r="X76" i="1"/>
  <c r="N76" i="1"/>
  <c r="O73" i="1"/>
  <c r="AS71" i="1"/>
  <c r="AM71" i="1"/>
  <c r="AG71" i="1"/>
  <c r="AT68" i="1"/>
  <c r="AP68" i="1"/>
  <c r="AF68" i="1"/>
  <c r="M68" i="1"/>
  <c r="AM63" i="1"/>
  <c r="AG63" i="1"/>
  <c r="S65" i="1"/>
  <c r="O65" i="1"/>
  <c r="AF60" i="1"/>
  <c r="AY60" i="1"/>
  <c r="M62" i="1"/>
  <c r="M60" i="1"/>
  <c r="S51" i="1"/>
  <c r="O51" i="1"/>
  <c r="AM49" i="13"/>
  <c r="Q15" i="30" l="1"/>
  <c r="G26" i="30"/>
  <c r="U15" i="30"/>
  <c r="G18" i="30"/>
  <c r="G20" i="30"/>
  <c r="G33" i="30"/>
  <c r="M70" i="1"/>
  <c r="AW41" i="1"/>
  <c r="AQ41" i="1"/>
  <c r="AK41" i="1"/>
  <c r="W29" i="1"/>
  <c r="G30" i="30" l="1"/>
  <c r="S15" i="30"/>
  <c r="BA65" i="6"/>
  <c r="BA54" i="6"/>
  <c r="BA43" i="6"/>
  <c r="BA32" i="6"/>
  <c r="AY74" i="6"/>
  <c r="AU74" i="6"/>
  <c r="AQ74" i="6"/>
  <c r="AN74" i="6"/>
  <c r="Y74" i="6"/>
  <c r="O74" i="6"/>
  <c r="U70" i="6"/>
  <c r="P70" i="6"/>
  <c r="AT68" i="6"/>
  <c r="AN68" i="6"/>
  <c r="AH68" i="6"/>
  <c r="N67" i="6"/>
  <c r="AZ65" i="6"/>
  <c r="AU65" i="6"/>
  <c r="AQ65" i="6"/>
  <c r="AG65" i="6"/>
  <c r="N65" i="6"/>
  <c r="AY63" i="6"/>
  <c r="AU63" i="6"/>
  <c r="AQ63" i="6"/>
  <c r="AN63" i="6"/>
  <c r="Y63" i="6"/>
  <c r="O63" i="6"/>
  <c r="U59" i="6"/>
  <c r="P59" i="6"/>
  <c r="AT57" i="6"/>
  <c r="AN57" i="6"/>
  <c r="AH57" i="6"/>
  <c r="N56" i="6"/>
  <c r="AZ54" i="6"/>
  <c r="AU54" i="6"/>
  <c r="AQ54" i="6"/>
  <c r="AG54" i="6"/>
  <c r="N54" i="6"/>
  <c r="AY52" i="6"/>
  <c r="AU52" i="6"/>
  <c r="AQ52" i="6"/>
  <c r="AN52" i="6"/>
  <c r="Y52" i="6"/>
  <c r="O52" i="6"/>
  <c r="U48" i="6"/>
  <c r="P48" i="6"/>
  <c r="AT46" i="6"/>
  <c r="AN46" i="6"/>
  <c r="AH46" i="6"/>
  <c r="N45" i="6"/>
  <c r="AZ43" i="6"/>
  <c r="AU43" i="6"/>
  <c r="AQ43" i="6"/>
  <c r="AG43" i="6"/>
  <c r="N43" i="6"/>
  <c r="AY41" i="6"/>
  <c r="AU41" i="6"/>
  <c r="AQ41" i="6"/>
  <c r="AN41" i="6"/>
  <c r="Y41" i="6"/>
  <c r="O41" i="6"/>
  <c r="U37" i="6"/>
  <c r="P37" i="6"/>
  <c r="AT35" i="6"/>
  <c r="AN35" i="6"/>
  <c r="AH35" i="6"/>
  <c r="N34" i="6"/>
  <c r="AZ32" i="6"/>
  <c r="AU32" i="6"/>
  <c r="AQ32" i="6"/>
  <c r="AG32" i="6"/>
  <c r="N32" i="6"/>
  <c r="AZ21" i="6"/>
  <c r="T41" i="11"/>
  <c r="O41" i="11"/>
  <c r="AY33" i="11"/>
  <c r="AS36" i="11"/>
  <c r="AM36" i="11"/>
  <c r="AG36" i="11"/>
  <c r="AT33" i="11"/>
  <c r="AP33" i="11"/>
  <c r="AJ33" i="11"/>
  <c r="AF33" i="11"/>
  <c r="M33" i="11"/>
  <c r="K52" i="29"/>
  <c r="K49" i="29"/>
  <c r="U48" i="29"/>
  <c r="Z48" i="29"/>
  <c r="K47" i="29"/>
  <c r="T46" i="29"/>
  <c r="P46" i="29"/>
  <c r="L46" i="29"/>
  <c r="J46" i="29"/>
  <c r="AM66" i="14"/>
  <c r="AM63" i="14"/>
  <c r="M78" i="1"/>
  <c r="AS63" i="1"/>
  <c r="AT60" i="1"/>
  <c r="AP60" i="1"/>
  <c r="AU56" i="1"/>
  <c r="AN56" i="1"/>
  <c r="AI56" i="1"/>
  <c r="AB29" i="1"/>
  <c r="J48" i="29" l="1"/>
  <c r="K51" i="29"/>
  <c r="AI24" i="14" l="1"/>
  <c r="AM24" i="14"/>
  <c r="AP27" i="11"/>
  <c r="AI60" i="14"/>
  <c r="U17" i="15"/>
  <c r="AJ41" i="14"/>
  <c r="AN41" i="14"/>
  <c r="AR41" i="14"/>
  <c r="AJ43" i="14"/>
  <c r="AF36" i="14"/>
  <c r="J34" i="14"/>
  <c r="AJ48" i="14"/>
  <c r="P46" i="14"/>
  <c r="J47" i="14"/>
  <c r="Q50" i="14"/>
  <c r="U50" i="14"/>
  <c r="Y50" i="14"/>
  <c r="AQ50" i="14"/>
  <c r="AV58" i="1"/>
  <c r="AQ24" i="14"/>
  <c r="J27" i="14"/>
  <c r="J33" i="14"/>
  <c r="AF33" i="14"/>
  <c r="AM33" i="14"/>
  <c r="AQ33" i="14"/>
  <c r="K40" i="14"/>
  <c r="AN43" i="14"/>
  <c r="AR43" i="14"/>
  <c r="K46" i="14"/>
  <c r="AR48" i="14"/>
  <c r="N50" i="14"/>
  <c r="AF50" i="14"/>
  <c r="AI50" i="14"/>
  <c r="AM50" i="14"/>
  <c r="J54" i="14"/>
  <c r="Y54" i="14"/>
  <c r="J60" i="14"/>
  <c r="P60" i="14"/>
  <c r="S60" i="14"/>
  <c r="AF60" i="14"/>
  <c r="AM60" i="14"/>
  <c r="AQ60" i="14"/>
  <c r="K34" i="12"/>
  <c r="M34" i="12"/>
  <c r="E40" i="12"/>
  <c r="C15" i="13"/>
  <c r="F15" i="13"/>
  <c r="I15" i="13"/>
  <c r="N18" i="13"/>
  <c r="Q18" i="13"/>
  <c r="AD30" i="13"/>
  <c r="AI30" i="13"/>
  <c r="AL30" i="13"/>
  <c r="G36" i="13"/>
  <c r="AR8" i="15"/>
  <c r="O13" i="15"/>
  <c r="U56" i="15" s="1"/>
  <c r="AB13" i="15"/>
  <c r="AI13" i="15"/>
  <c r="O15" i="15"/>
  <c r="AA15" i="15"/>
  <c r="AI15" i="15"/>
  <c r="Q17" i="15"/>
  <c r="K37" i="15"/>
  <c r="AP25" i="11"/>
  <c r="AT25" i="11"/>
  <c r="AI27" i="11"/>
  <c r="AQ10" i="6"/>
  <c r="AU10" i="6"/>
  <c r="AY10" i="6"/>
  <c r="N12" i="6"/>
  <c r="AJ12" i="6"/>
  <c r="AQ12" i="6"/>
  <c r="V37" i="15" l="1"/>
  <c r="V39" i="15" s="1"/>
  <c r="AM57" i="13"/>
  <c r="K39" i="15"/>
  <c r="P19" i="15"/>
  <c r="G30" i="13"/>
  <c r="N15" i="6"/>
  <c r="AA71" i="14"/>
  <c r="J28" i="14"/>
  <c r="M30" i="11"/>
  <c r="E43" i="12"/>
  <c r="S15" i="15"/>
  <c r="AI33" i="14"/>
  <c r="AN8" i="15"/>
  <c r="G26" i="13"/>
  <c r="I34" i="12"/>
  <c r="AN48" i="14"/>
  <c r="P40" i="14"/>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100-000001000000}">
      <text>
        <r>
          <rPr>
            <sz val="9"/>
            <color rgb="FF000000"/>
            <rFont val="ＭＳ ゴシック"/>
            <family val="3"/>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AJ1" authorId="0" shapeId="0" xr:uid="{00000000-0006-0000-0200-000002000000}">
      <text>
        <r>
          <rPr>
            <sz val="8"/>
            <color rgb="FF000000"/>
            <rFont val="HG創英角ｺﾞｼｯｸUB"/>
            <family val="3"/>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200-000003000000}">
      <text>
        <r>
          <rPr>
            <sz val="8"/>
            <color rgb="FF000000"/>
            <rFont val="HG創英角ｺﾞｼｯｸUB"/>
            <family val="3"/>
          </rPr>
          <t>ﾘｽﾄより選択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<sst xmlns="http://schemas.openxmlformats.org/spreadsheetml/2006/main" count="1637" uniqueCount="1212">
  <si>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</si>
  <si>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</si>
  <si>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</si>
  <si>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</si>
  <si>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</si>
  <si>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</si>
  <si>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</si>
  <si>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</si>
  <si>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</si>
  <si>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</si>
  <si>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</si>
  <si>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</si>
  <si>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</si>
  <si>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</si>
  <si>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</si>
  <si>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</si>
  <si>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</si>
  <si>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</si>
  <si>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</si>
  <si>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</si>
  <si>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</si>
  <si>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</si>
  <si>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</si>
  <si>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</si>
  <si>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</si>
  <si>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</si>
  <si>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</si>
  <si>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</si>
  <si>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</si>
  <si>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</si>
  <si>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</si>
  <si>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</si>
  <si>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</si>
  <si>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</si>
  <si>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</si>
  <si>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</si>
  <si>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</si>
  <si>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</si>
  <si>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</si>
  <si>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</si>
  <si>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</si>
  <si>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</si>
  <si>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</si>
  <si>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</si>
  <si>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</si>
  <si>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</si>
  <si>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</si>
  <si>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</si>
  <si>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</si>
  <si>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</si>
  <si>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</si>
  <si>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</si>
  <si>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</si>
  <si>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0"/>
        <color theme="0"/>
        <rFont val="ＭＳ 明朝"/>
        <family val="1"/>
      </rPr>
      <t>北海道本部</t>
    </r>
    <rPh sb="0" eb="5">
      <t>ホッカイドウホンブ</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</si>
  <si>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</si>
  <si>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</si>
  <si>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0"/>
        <color theme="0"/>
        <rFont val="ＭＳ 明朝"/>
        <family val="1"/>
      </rPr>
      <t>北海道本部</t>
    </r>
    <rPh sb="0" eb="5">
      <t>ホッカイドウホンブ</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</si>
  <si>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</si>
  <si>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</si>
  <si>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</si>
  <si>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</si>
  <si>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</si>
  <si>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</si>
  <si>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</si>
  <si>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</si>
  <si>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0"/>
        <color theme="0"/>
        <rFont val="ＭＳ 明朝"/>
        <family val="1"/>
      </rPr>
      <t>北海道本部</t>
    </r>
    <rPh sb="0" eb="5">
      <t>ホッカイドウホンブ</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</si>
  <si>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</si>
  <si>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</si>
  <si>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</si>
  <si>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0"/>
        <color theme="0"/>
        <rFont val="ＭＳ 明朝"/>
        <family val="1"/>
      </rPr>
      <t>北海道本部</t>
    </r>
    <rPh sb="0" eb="5">
      <t>ホッカイドウホンブ</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</si>
  <si>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</si>
  <si>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</si>
  <si>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</si>
  <si>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</si>
  <si>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</si>
  <si>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0"/>
        <color theme="0"/>
        <rFont val="ＭＳ 明朝"/>
        <family val="1"/>
      </rPr>
      <t>北海道本部</t>
    </r>
    <rPh sb="0" eb="5">
      <t>ホッカイドウホンブ</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</si>
  <si>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</si>
  <si>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</si>
  <si>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0"/>
        <color theme="0"/>
        <rFont val="ＭＳ 明朝"/>
        <family val="1"/>
      </rPr>
      <t>北海道本部</t>
    </r>
    <rPh sb="0" eb="5">
      <t>ホッカイドウホンブ</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</si>
  <si>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</si>
  <si>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</si>
  <si>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</si>
  <si>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</si>
  <si>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0"/>
        <color theme="0"/>
        <rFont val="ＭＳ 明朝"/>
        <family val="1"/>
      </rPr>
      <t>北海道本部</t>
    </r>
    <rPh sb="0" eb="5">
      <t>ホッカイドウホンブ</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</si>
  <si>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</si>
  <si>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</si>
  <si>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</si>
  <si>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0"/>
        <color theme="0"/>
        <rFont val="ＭＳ 明朝"/>
        <family val="1"/>
      </rPr>
      <t>北海道本部</t>
    </r>
    <rPh sb="0" eb="5">
      <t>ホッカイドウホンブ</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</si>
  <si>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</si>
  <si>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</si>
  <si>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</si>
  <si>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0"/>
        <color theme="0"/>
        <rFont val="ＭＳ 明朝"/>
        <family val="1"/>
      </rPr>
      <t>北海道本部</t>
    </r>
    <rPh sb="0" eb="5">
      <t>ホッカイドウホンブ</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</si>
  <si>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</si>
  <si>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</si>
  <si>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</si>
  <si>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</si>
  <si>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0"/>
        <color theme="0"/>
        <rFont val="ＭＳ 明朝"/>
        <family val="1"/>
      </rPr>
      <t>北海道本部</t>
    </r>
    <rPh sb="0" eb="5">
      <t>ホッカイドウホンブ</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</si>
  <si>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</si>
  <si>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</si>
  <si>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</si>
  <si>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0"/>
        <color theme="0"/>
        <rFont val="ＭＳ 明朝"/>
        <family val="1"/>
      </rPr>
      <t>北海道本部</t>
    </r>
    <rPh sb="0" eb="5">
      <t>ホッカイドウホンブ</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</si>
  <si>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</si>
  <si>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</si>
  <si>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</si>
  <si>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0"/>
        <color theme="0"/>
        <rFont val="ＭＳ 明朝"/>
        <family val="1"/>
      </rPr>
      <t>北海道本部</t>
    </r>
    <rPh sb="0" eb="5">
      <t>ホッカイドウホンブ</t>
    </rPh>
    <phoneticPr fontId="0"/>
  </si>
  <si>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</si>
  <si>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</si>
  <si>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</si>
  <si>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ＦＡＸ</t>
    </r>
    <phoneticPr fontId="0"/>
  </si>
  <si>
    <r>
      <rPr>
        <sz val="11"/>
        <color theme="1"/>
        <rFont val="ＭＳ 明朝"/>
        <family val="1"/>
      </rPr>
      <t>(</t>
    </r>
    <phoneticPr fontId="0"/>
  </si>
  <si>
    <r>
      <rPr>
        <sz val="11"/>
        <color theme="1"/>
        <rFont val="ＭＳ 明朝"/>
        <family val="1"/>
      </rPr>
      <t>)</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</si>
  <si>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</si>
  <si>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</si>
  <si>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</si>
  <si>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r>
      <rPr>
        <sz val="10"/>
        <color theme="0"/>
        <rFont val="ＭＳ 明朝"/>
        <family val="1"/>
      </rPr>
      <t>北海道本部</t>
    </r>
    <rPh sb="0" eb="5">
      <t>ホッカイドウホンブ</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</si>
  <si>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</si>
  <si>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</si>
  <si>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</si>
  <si>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0"/>
        <color theme="0"/>
        <rFont val="ＭＳ 明朝"/>
        <family val="1"/>
      </rPr>
      <t>北海道本部</t>
    </r>
    <rPh sb="0" eb="5">
      <t>ホッカイドウホンブ</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</si>
  <si>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</si>
  <si>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</si>
  <si>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</si>
  <si>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</si>
  <si>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</si>
  <si>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</si>
  <si>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</si>
  <si>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</si>
  <si>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</si>
  <si>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</si>
  <si>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</si>
  <si>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</si>
  <si>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</si>
  <si>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8"/>
        <color theme="1"/>
        <rFont val="ＭＳ 明朝"/>
        <family val="1"/>
      </rPr>
      <t>フリガナ</t>
    </r>
    <phoneticPr fontId="0"/>
  </si>
  <si>
    <r>
      <rPr>
        <sz val="11"/>
        <color theme="1"/>
        <rFont val="ＭＳ 明朝"/>
        <family val="1"/>
      </rPr>
      <t>生年月日</t>
    </r>
    <rPh sb="0" eb="2">
      <t>セイネン</t>
    </rPh>
    <rPh sb="2" eb="4">
      <t>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</si>
  <si>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</si>
  <si>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</si>
  <si>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</si>
  <si>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</si>
  <si>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</si>
  <si>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</si>
  <si>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</si>
  <si>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</si>
  <si>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</si>
  <si>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</si>
  <si>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</si>
  <si>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</si>
  <si>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</si>
  <si>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</si>
  <si>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</si>
  <si>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</si>
  <si>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</si>
  <si>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</si>
  <si>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</si>
  <si>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</si>
  <si>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</si>
  <si>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</si>
  <si>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</si>
  <si>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</si>
  <si>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</si>
  <si>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</si>
  <si>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</si>
  <si>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</si>
  <si>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</si>
  <si>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</si>
  <si>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</si>
  <si>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</si>
  <si>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</si>
  <si>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</si>
  <si>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</si>
  <si>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</si>
  <si>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</si>
  <si>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</si>
  <si>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</si>
  <si>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</si>
  <si>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</si>
  <si>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</si>
  <si>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</si>
  <si>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</si>
  <si>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</si>
  <si>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</si>
  <si>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</si>
  <si>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</si>
  <si>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</si>
  <si>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</si>
  <si>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</si>
  <si>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</si>
  <si>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</si>
  <si>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</si>
  <si>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</si>
  <si>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</si>
  <si>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</si>
  <si>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</si>
  <si>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</si>
  <si>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</si>
  <si>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</si>
  <si>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</si>
  <si>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</si>
  <si>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</si>
  <si>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</si>
  <si>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</si>
  <si>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</si>
  <si>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</si>
  <si>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</si>
  <si>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</si>
  <si>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t>
    </r>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</si>
  <si>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</si>
  <si>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r>
      <rPr>
        <sz val="11"/>
        <color theme="1"/>
        <rFont val="ＭＳ 明朝"/>
        <family val="1"/>
      </rPr>
      <t>名</t>
    </r>
    <rPh sb="0" eb="1">
      <t>メイ</t>
    </rPh>
    <phoneticPr fontId="0"/>
  </si>
  <si>
    <r>
      <rPr>
        <sz val="11"/>
        <color theme="1"/>
        <rFont val="ＭＳ 明朝"/>
        <family val="1"/>
      </rPr>
      <t>)</t>
    </r>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</si>
  <si>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</si>
  <si>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</si>
  <si>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</si>
  <si>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</si>
  <si>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</si>
  <si>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</si>
  <si>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</si>
  <si>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r>
      <rPr>
        <sz val="8"/>
        <color theme="1"/>
        <rFont val="ＭＳ 明朝"/>
        <family val="1"/>
      </rPr>
      <t>フリガナ</t>
    </r>
    <phoneticPr fontId="0"/>
  </si>
  <si>
    <r>
      <rPr>
        <sz val="11"/>
        <color theme="1"/>
        <rFont val="ＭＳ 明朝"/>
        <family val="1"/>
      </rPr>
      <t>生年月日</t>
    </r>
    <rPh sb="0" eb="2">
      <t>セイネン</t>
    </rPh>
    <rPh sb="2" eb="4">
      <t>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</si>
  <si>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</si>
  <si>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</si>
  <si>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</si>
  <si>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8"/>
        <color theme="1"/>
        <rFont val="ＭＳ 明朝"/>
        <family val="1"/>
      </rPr>
      <t>性　別</t>
    </r>
    <rPh sb="0" eb="1">
      <t>セイ</t>
    </rPh>
    <rPh sb="2" eb="3">
      <t>ベツ</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</si>
  <si>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</si>
  <si>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</si>
  <si>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</si>
  <si>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</si>
  <si>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</si>
  <si>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</si>
  <si>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r>
      <rPr>
        <sz val="11"/>
        <color theme="1"/>
        <rFont val="ＭＳ 明朝"/>
        <family val="1"/>
      </rPr>
      <t>氏　名</t>
    </r>
    <rPh sb="0" eb="1">
      <t>シ</t>
    </rPh>
    <rPh sb="2" eb="3">
      <t>メイ</t>
    </rPh>
    <phoneticPr fontId="0"/>
  </si>
  <si>
    <t>岐阜県知事</t>
  </si>
  <si>
    <r>
      <rPr>
        <sz val="11"/>
        <color theme="1"/>
        <rFont val="ＭＳ ゴシック"/>
        <family val="3"/>
      </rPr>
      <t>静岡県</t>
    </r>
    <rPh sb="0" eb="3">
      <t>シズオカケン</t>
    </rPh>
    <phoneticPr fontId="0"/>
  </si>
  <si>
    <t>岐阜県本部</t>
  </si>
  <si>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</si>
  <si>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</si>
  <si>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</si>
  <si>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</si>
  <si>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</si>
  <si>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</si>
  <si>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</si>
  <si>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</si>
  <si>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</si>
  <si>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r>
      <rPr>
        <sz val="11"/>
        <color theme="1"/>
        <rFont val="ＭＳ 明朝"/>
        <family val="1"/>
      </rPr>
      <t>現住所</t>
    </r>
    <rPh sb="0" eb="3">
      <t>ゲンジュウショ</t>
    </rPh>
    <phoneticPr fontId="0"/>
  </si>
  <si>
    <r>
      <rPr>
        <sz val="9"/>
        <color theme="1"/>
        <rFont val="ＭＳ 明朝"/>
        <family val="1"/>
      </rPr>
      <t>〒</t>
    </r>
    <phoneticPr fontId="0"/>
  </si>
  <si>
    <r>
      <rPr>
        <sz val="9"/>
        <color theme="1"/>
        <rFont val="ＭＳ 明朝"/>
        <family val="1"/>
      </rPr>
      <t>－</t>
    </r>
    <phoneticPr fontId="0"/>
  </si>
  <si>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</si>
  <si>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</si>
  <si>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</si>
  <si>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</si>
  <si>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</si>
  <si>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</si>
  <si>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</si>
  <si>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</si>
  <si>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</si>
  <si>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</si>
  <si>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</si>
  <si>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r>
      <rPr>
        <sz val="8"/>
        <color theme="1"/>
        <rFont val="ＭＳ 明朝"/>
        <family val="1"/>
      </rPr>
      <t>フリガナ</t>
    </r>
    <phoneticPr fontId="0"/>
  </si>
  <si>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</si>
  <si>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</si>
  <si>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</si>
  <si>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</si>
  <si>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</si>
  <si>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</si>
  <si>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r>
      <rPr>
        <sz val="11"/>
        <color theme="1"/>
        <rFont val="ＭＳ 明朝"/>
        <family val="1"/>
      </rPr>
      <t>氏　名</t>
    </r>
    <rPh sb="0" eb="1">
      <t>シ</t>
    </rPh>
    <rPh sb="2" eb="3">
      <t>メイ</t>
    </rPh>
    <phoneticPr fontId="0"/>
  </si>
  <si>
    <t>和歌山県知事</t>
  </si>
  <si>
    <r>
      <rPr>
        <sz val="11"/>
        <color theme="1"/>
        <rFont val="ＭＳ ゴシック"/>
        <family val="3"/>
      </rPr>
      <t>和歌山</t>
    </r>
    <rPh sb="0" eb="3">
      <t>ワカヤマ</t>
    </rPh>
    <phoneticPr fontId="0"/>
  </si>
  <si>
    <t>奈良県本部</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</si>
  <si>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</si>
  <si>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</si>
  <si>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</si>
  <si>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</si>
  <si>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</si>
  <si>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</si>
  <si>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r>
      <rPr>
        <sz val="11"/>
        <color theme="1"/>
        <rFont val="ＭＳ 明朝"/>
        <family val="1"/>
      </rPr>
      <t>現住所</t>
    </r>
    <rPh sb="0" eb="3">
      <t>ゲンジュウショ</t>
    </rPh>
    <phoneticPr fontId="0"/>
  </si>
  <si>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</si>
  <si>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</si>
  <si>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</si>
  <si>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</si>
  <si>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</si>
  <si>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</si>
  <si>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</si>
  <si>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</si>
  <si>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</si>
  <si>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</si>
  <si>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</si>
  <si>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</si>
  <si>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</si>
  <si>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</si>
  <si>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theme="1"/>
        <rFont val="ＭＳ 明朝"/>
        <family val="1"/>
      </rPr>
      <t>登録年月日</t>
    </r>
    <rPh sb="0" eb="2">
      <t>トウロク</t>
    </rPh>
    <rPh sb="2" eb="5">
      <t>ネンガッピ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</si>
  <si>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</si>
  <si>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</si>
  <si>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</si>
  <si>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</si>
  <si>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</si>
  <si>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</si>
  <si>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</si>
  <si>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</si>
  <si>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</si>
  <si>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</si>
  <si>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</si>
  <si>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</si>
  <si>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</si>
  <si>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</si>
  <si>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</si>
  <si>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</si>
  <si>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</si>
  <si>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</si>
  <si>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</si>
  <si>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</si>
  <si>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</si>
  <si>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</si>
  <si>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</si>
  <si>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</si>
  <si>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</si>
  <si>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</si>
  <si>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</si>
  <si>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r>
      <rPr>
        <sz val="8"/>
        <color theme="1"/>
        <rFont val="ＭＳ 明朝"/>
        <family val="1"/>
      </rPr>
      <t>入会金会費収納日</t>
    </r>
    <rPh sb="0" eb="3">
      <t>ニュウカイキン</t>
    </rPh>
    <rPh sb="3" eb="5">
      <t>カイヒ</t>
    </rPh>
    <rPh sb="5" eb="7">
      <t>シュウノウ</t>
    </rPh>
    <rPh sb="7" eb="8">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</si>
  <si>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</si>
  <si>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</si>
  <si>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</si>
  <si>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</si>
  <si>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</si>
  <si>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</si>
  <si>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</si>
  <si>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</si>
  <si>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</si>
  <si>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</si>
  <si>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</si>
  <si>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</si>
  <si>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</si>
  <si>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</si>
  <si>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</si>
  <si>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</si>
  <si>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</si>
  <si>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</si>
  <si>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</si>
  <si>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</si>
  <si>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</si>
  <si>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</si>
  <si>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</si>
  <si>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</si>
  <si>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</si>
  <si>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</si>
  <si>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</si>
  <si>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</si>
  <si>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9"/>
        <color rgb="FF000000"/>
        <rFont val="ＭＳ 明朝"/>
        <family val="1"/>
      </rPr>
      <t>(</t>
    </r>
    <phoneticPr fontId="0"/>
  </si>
  <si>
    <r>
      <rPr>
        <sz val="9"/>
        <color rgb="FF000000"/>
        <rFont val="ＭＳ 明朝"/>
        <family val="1"/>
      </rPr>
      <t>)</t>
    </r>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</si>
  <si>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</si>
  <si>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</si>
  <si>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</si>
  <si>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</si>
  <si>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</si>
  <si>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</si>
  <si>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</si>
  <si>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</si>
  <si>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</si>
  <si>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</si>
  <si>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</si>
  <si>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8"/>
        <color rgb="FF000000"/>
        <rFont val="ＭＳ 明朝"/>
        <family val="1"/>
      </rPr>
      <t>フリガナ</t>
    </r>
    <phoneticPr fontId="0"/>
  </si>
  <si>
    <r>
      <rPr>
        <sz val="10"/>
        <color rgb="FF000000"/>
        <rFont val="ＭＳ 明朝"/>
        <family val="1"/>
      </rPr>
      <t>生年月日</t>
    </r>
    <rPh sb="0" eb="2">
      <t>セイネン</t>
    </rPh>
    <rPh sb="2" eb="4">
      <t>ガッピ</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</si>
  <si>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</si>
  <si>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</si>
  <si>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</si>
  <si>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</si>
  <si>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</si>
  <si>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8"/>
        <color rgb="FF000000"/>
        <rFont val="ＭＳ 明朝"/>
        <family val="1"/>
      </rPr>
      <t>フリガナ</t>
    </r>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</si>
  <si>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</si>
  <si>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</si>
  <si>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</si>
  <si>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</si>
  <si>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</si>
  <si>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</si>
  <si>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（ビル名）</t>
    </r>
    <phoneticPr fontId="0"/>
  </si>
  <si>
    <r>
      <rPr>
        <sz val="10"/>
        <color rgb="FF000000"/>
        <rFont val="ＭＳ 明朝"/>
        <family val="1"/>
      </rPr>
      <t>ＦＡＸ</t>
    </r>
    <phoneticPr fontId="0"/>
  </si>
  <si>
    <r>
      <rPr>
        <sz val="10"/>
        <color rgb="FF000000"/>
        <rFont val="ＭＳ 明朝"/>
        <family val="1"/>
      </rPr>
      <t>(</t>
    </r>
    <phoneticPr fontId="0"/>
  </si>
  <si>
    <r>
      <rPr>
        <sz val="10"/>
        <color rgb="FF000000"/>
        <rFont val="ＭＳ 明朝"/>
        <family val="1"/>
      </rPr>
      <t>)</t>
    </r>
    <phoneticPr fontId="0"/>
  </si>
  <si>
    <r>
      <rPr>
        <sz val="8"/>
        <color rgb="FF000000"/>
        <rFont val="ＭＳ 明朝"/>
        <family val="1"/>
      </rPr>
      <t>フリガナ</t>
    </r>
    <phoneticPr fontId="0"/>
  </si>
  <si>
    <r>
      <rPr>
        <sz val="11"/>
        <color rgb="FF000000"/>
        <rFont val="ＭＳ 明朝"/>
        <family val="1"/>
      </rPr>
      <t>代表者現住所</t>
    </r>
    <rPh sb="0" eb="3">
      <t>ダイヒョウシャ</t>
    </rPh>
    <rPh sb="3" eb="6">
      <t>ゲンジュウショ</t>
    </rPh>
    <phoneticPr fontId="0"/>
  </si>
  <si>
    <r>
      <rPr>
        <sz val="10"/>
        <color rgb="FF000000"/>
        <rFont val="ＭＳ 明朝"/>
        <family val="1"/>
      </rPr>
      <t>〒</t>
    </r>
    <phoneticPr fontId="0"/>
  </si>
  <si>
    <r>
      <rPr>
        <sz val="11"/>
        <color rgb="FF000000"/>
        <rFont val="ＭＳ 明朝"/>
        <family val="1"/>
      </rPr>
      <t>-</t>
    </r>
    <phoneticPr fontId="0"/>
  </si>
  <si>
    <r>
      <rPr>
        <sz val="10"/>
        <color rgb="FF000000"/>
        <rFont val="ＭＳ 明朝"/>
        <family val="1"/>
      </rPr>
      <t>ＴＥＬ</t>
    </r>
    <phoneticPr fontId="0"/>
  </si>
  <si>
    <r>
      <rPr>
        <sz val="10"/>
        <color rgb="FF000000"/>
        <rFont val="ＭＳ 明朝"/>
        <family val="1"/>
      </rPr>
      <t>(</t>
    </r>
    <phoneticPr fontId="0"/>
  </si>
  <si>
    <r>
      <rPr>
        <sz val="10"/>
        <color rgb="FF000000"/>
        <rFont val="ＭＳ 明朝"/>
        <family val="1"/>
      </rPr>
      <t>)</t>
    </r>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</si>
  <si>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</si>
  <si>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</si>
  <si>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</si>
  <si>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</si>
  <si>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</si>
  <si>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7"/>
        <color rgb="FF000000"/>
        <rFont val="ＭＳ 明朝"/>
        <family val="1"/>
      </rPr>
      <t>個人営業</t>
    </r>
    <rPh sb="0" eb="2">
      <t>コジン</t>
    </rPh>
    <rPh sb="2" eb="4">
      <t>エイギョウ</t>
    </rPh>
    <phoneticPr fontId="0"/>
  </si>
  <si>
    <r>
      <rPr>
        <sz val="10"/>
        <color rgb="FF000000"/>
        <rFont val="ＭＳ 明朝"/>
        <family val="1"/>
      </rPr>
      <t>年</t>
    </r>
    <rPh sb="0" eb="1">
      <t>ネン</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</si>
  <si>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</si>
  <si>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</si>
  <si>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</si>
  <si>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</si>
  <si>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</si>
  <si>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</si>
  <si>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</si>
  <si>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</si>
  <si>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</si>
  <si>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</si>
  <si>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</si>
  <si>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</si>
  <si>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</si>
  <si>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</si>
  <si>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</si>
  <si>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</si>
  <si>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</si>
  <si>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ヒ</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</si>
  <si>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</si>
  <si>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</si>
  <si>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</si>
  <si>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</si>
  <si>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</si>
  <si>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</si>
  <si>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</si>
  <si>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</si>
  <si>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</si>
  <si>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</si>
  <si>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</si>
  <si>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</si>
  <si>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</si>
  <si>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</si>
  <si>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</si>
  <si>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</si>
  <si>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</si>
  <si>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本会が保有する個人情報</t>
    </r>
    <phoneticPr fontId="0"/>
  </si>
  <si>
    <r>
      <rPr>
        <sz val="8"/>
        <color rgb="FF000000"/>
        <rFont val="ＭＳ 明朝"/>
        <family val="1"/>
      </rPr>
      <t>会員の皆様へ</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</si>
  <si>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</si>
  <si>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</si>
  <si>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</si>
  <si>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</si>
  <si>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会員の皆様へ</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</si>
  <si>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</si>
  <si>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一般の皆様へ</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</si>
  <si>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</si>
  <si>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</si>
  <si>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</si>
  <si>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</si>
  <si>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</si>
  <si>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</si>
  <si>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</si>
  <si>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</si>
  <si>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</si>
  <si>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</si>
  <si>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</si>
  <si>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</si>
  <si>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</si>
  <si>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</si>
  <si>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</si>
  <si>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</si>
  <si>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</si>
  <si>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</si>
  <si>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</si>
  <si>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</si>
  <si>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</si>
  <si>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</si>
  <si>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</si>
  <si>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御中</t>
    </r>
    <rPh sb="0" eb="2">
      <t>オンチュウ</t>
    </rPh>
    <phoneticPr fontId="0"/>
  </si>
  <si>
    <r>
      <rPr>
        <sz val="11"/>
        <color rgb="FF000000"/>
        <rFont val="ＭＳ 明朝"/>
        <family val="1"/>
      </rPr>
      <t>（質　権　者）一般社団法人　全国不動産協会</t>
    </r>
    <phoneticPr fontId="0"/>
  </si>
  <si>
    <r>
      <rPr>
        <sz val="11"/>
        <color rgb="FF000000"/>
        <rFont val="ＭＳ 明朝"/>
        <family val="1"/>
      </rPr>
      <t>御中</t>
    </r>
    <rPh sb="0" eb="2">
      <t>オンチュウ</t>
    </rPh>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</si>
  <si>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</si>
  <si>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</si>
  <si>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</si>
  <si>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</si>
  <si>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</si>
  <si>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</si>
  <si>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</si>
  <si>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</si>
  <si>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</si>
  <si>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</si>
  <si>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</si>
  <si>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</si>
  <si>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</si>
  <si>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</si>
  <si>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</si>
  <si>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</si>
  <si>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</si>
  <si>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</si>
  <si>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</si>
  <si>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</si>
  <si>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</si>
  <si>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</si>
  <si>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</si>
  <si>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</si>
  <si>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</si>
  <si>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</si>
  <si>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</si>
  <si>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</si>
  <si>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</si>
  <si>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</si>
  <si>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</si>
  <si>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</si>
  <si>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</si>
  <si>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</si>
  <si>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</si>
  <si>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</si>
  <si>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</si>
  <si>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</si>
  <si>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</si>
  <si>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</si>
  <si>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</si>
  <si>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</si>
  <si>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</si>
  <si>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</si>
  <si>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</si>
  <si>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</si>
  <si>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</si>
  <si>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</si>
  <si>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</si>
  <si>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</si>
  <si>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</si>
  <si>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</si>
  <si>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</si>
  <si>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</si>
  <si>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</si>
  <si>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</si>
  <si>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</si>
  <si>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</si>
  <si>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</si>
  <si>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</si>
  <si>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</si>
  <si>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</si>
  <si>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</si>
  <si>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</si>
  <si>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</si>
  <si>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</si>
  <si>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本籍</t>
    </r>
    <rPh sb="0" eb="2">
      <t>ホンセキ</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</si>
  <si>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</si>
  <si>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住所</t>
    </r>
    <rPh sb="0" eb="2">
      <t>ジュウショ</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</si>
  <si>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</si>
  <si>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</si>
  <si>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氏名</t>
    </r>
    <rPh sb="0" eb="2">
      <t>シメイ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</si>
  <si>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</si>
  <si>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</si>
  <si>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</si>
  <si>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生年月日</t>
    </r>
    <rPh sb="0" eb="4">
      <t>セイネンガッピ</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</si>
  <si>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</si>
  <si>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</si>
  <si>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</si>
  <si>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</si>
  <si>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生</t>
    </r>
    <rPh sb="0" eb="1">
      <t>ウ</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</si>
  <si>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</si>
  <si>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</si>
  <si>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</si>
  <si>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</si>
  <si>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　誓約します。</t>
    </r>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</si>
  <si>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</si>
  <si>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</si>
  <si>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</si>
  <si>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</si>
  <si>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</si>
  <si>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</si>
  <si>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</si>
  <si>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</si>
  <si>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私は、次のⅠの意思を有する者として、Ⅱの同意事項に同意し、ここに自ら一般保証登録宅建業者の登録を申請します。</t>
  </si>
  <si>
    <t>登録を受けようとする者は、宅地建物取引業法第64条の5に規定する苦情が未解決であり、同法第64条の8に規定する認証を受けるおそれがある者に該当しないこと。</t>
  </si>
  <si>
    <t>※</t>
  </si>
  <si>
    <t>［協会記入欄］</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</si>
  <si>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</si>
  <si>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</si>
  <si>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</si>
  <si>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</si>
  <si>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</si>
  <si>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</si>
  <si>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</si>
  <si>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</si>
  <si>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</si>
  <si>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</si>
  <si>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</si>
  <si>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</si>
  <si>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</si>
  <si>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</si>
  <si>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</si>
  <si>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</si>
  <si>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</si>
  <si>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</si>
  <si>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</si>
  <si>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</si>
  <si>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</si>
  <si>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</si>
  <si>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</si>
  <si>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</si>
  <si>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</si>
  <si>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10"/>
        <color theme="0"/>
        <rFont val="ＭＳ 明朝"/>
        <family val="1"/>
      </rPr>
      <t>北海道本部</t>
    </r>
    <rPh sb="0" eb="5">
      <t>ホッカイドウホンブ</t>
    </rPh>
    <phoneticPr fontId="0"/>
  </si>
  <si>
    <r>
      <rPr>
        <sz val="9"/>
        <color rgb="FF000000"/>
        <rFont val="ＭＳ 明朝"/>
        <family val="1"/>
      </rPr>
      <t>従たる事務所</t>
    </r>
    <rPh sb="0" eb="1">
      <t>ジュウ</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</si>
  <si>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</si>
  <si>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</si>
  <si>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</si>
  <si>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</si>
  <si>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</si>
  <si>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</si>
  <si>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</si>
  <si>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</si>
  <si>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</si>
  <si>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</si>
  <si>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</si>
  <si>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</si>
  <si>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</si>
  <si>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万円</t>
    </r>
    <phoneticPr fontId="0"/>
  </si>
  <si>
    <r>
      <rPr>
        <sz val="10"/>
        <color rgb="FF000000"/>
        <rFont val="ＭＳ 明朝"/>
        <family val="1"/>
      </rPr>
      <t>合　　　　計</t>
    </r>
    <rPh sb="0" eb="1">
      <t>ゴウ</t>
    </rPh>
    <rPh sb="5" eb="6">
      <t>ケイ</t>
    </rPh>
    <phoneticPr fontId="0"/>
  </si>
  <si>
    <r>
      <rPr>
        <sz val="10"/>
        <color rgb="FF000000"/>
        <rFont val="ＭＳ 明朝"/>
        <family val="1"/>
      </rPr>
      <t>万円</t>
    </r>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</si>
  <si>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</si>
  <si>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</si>
  <si>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theme="0"/>
        <rFont val="ＭＳ 明朝"/>
        <family val="1"/>
      </rPr>
      <t>三重県本部</t>
    </r>
    <rPh sb="0" eb="5">
      <t>ミエケンホンブ</t>
    </rPh>
    <phoneticPr fontId="0"/>
  </si>
  <si>
    <r>
      <rPr>
        <sz val="10"/>
        <color rgb="FF000000"/>
        <rFont val="ＭＳ 明朝"/>
        <family val="1"/>
      </rPr>
      <t>　　添えます。</t>
    </r>
    <rPh sb="2" eb="3">
      <t>ソ</t>
    </rPh>
    <phoneticPr fontId="0"/>
  </si>
  <si>
    <r>
      <rPr>
        <sz val="10"/>
        <color rgb="FF000000"/>
        <rFont val="ＭＳ 明朝"/>
        <family val="1"/>
      </rPr>
      <t>記</t>
    </r>
    <rPh sb="0" eb="1">
      <t>キ</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</si>
  <si>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</si>
  <si>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</si>
  <si>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</si>
  <si>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</si>
  <si>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</si>
  <si>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</si>
  <si>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</si>
  <si>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</si>
  <si>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</si>
  <si>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</si>
  <si>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</si>
  <si>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</si>
  <si>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</si>
  <si>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</si>
  <si>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</si>
  <si>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</si>
  <si>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</si>
  <si>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</si>
  <si>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</si>
  <si>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</si>
  <si>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</si>
  <si>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</si>
  <si>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</si>
  <si>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</si>
  <si>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</si>
  <si>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</si>
  <si>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</si>
  <si>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</si>
  <si>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</si>
  <si>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</si>
  <si>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</si>
  <si>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</si>
  <si>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</si>
  <si>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</si>
  <si>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</si>
  <si>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</si>
  <si>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</si>
  <si>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</si>
  <si>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</si>
  <si>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</si>
  <si>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</si>
  <si>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</si>
  <si>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</si>
  <si>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</si>
  <si>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</si>
  <si>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</si>
  <si>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</si>
  <si>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</si>
  <si>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</si>
  <si>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</si>
  <si>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</si>
  <si>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</si>
  <si>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</si>
  <si>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</si>
  <si>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</si>
  <si>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</si>
  <si>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</si>
  <si>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不動産保証協会</t>
    </r>
    <rPh sb="3" eb="5">
      <t>ホショウ</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</si>
  <si>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</si>
  <si>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</si>
  <si>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</si>
  <si>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</si>
  <si>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</si>
  <si>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</si>
  <si>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</si>
  <si>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</si>
  <si>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</si>
  <si>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</si>
  <si>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</si>
  <si>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</si>
  <si>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</si>
  <si>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</si>
  <si>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</si>
  <si>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</si>
  <si>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</si>
  <si>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</si>
  <si>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</si>
  <si>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</si>
  <si>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</si>
  <si>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明朝"/>
        <family val="1"/>
      </rPr>
      <t>代表者</t>
    </r>
    <rPh sb="0" eb="3">
      <t>ダイヒョウシャ</t>
    </rPh>
    <phoneticPr fontId="0"/>
  </si>
  <si>
    <r>
      <rPr>
        <sz val="8"/>
        <color theme="1"/>
        <rFont val="ＭＳ 明朝"/>
        <family val="1"/>
      </rPr>
      <t>フリガナ</t>
    </r>
    <phoneticPr fontId="0"/>
  </si>
  <si>
    <r>
      <rPr>
        <sz val="11"/>
        <color theme="1"/>
        <rFont val="ＭＳ 明朝"/>
        <family val="1"/>
      </rPr>
      <t>生年月日</t>
    </r>
    <rPh sb="0" eb="2">
      <t>セイネン</t>
    </rPh>
    <rPh sb="2" eb="4">
      <t>ガッピ</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</si>
  <si>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</si>
  <si>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</si>
  <si>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</si>
  <si>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9"/>
        <color theme="1"/>
        <rFont val="ＭＳ 明朝"/>
        <family val="1"/>
      </rPr>
      <t>性　別</t>
    </r>
    <rPh sb="0" eb="1">
      <t>セイ</t>
    </rPh>
    <rPh sb="2" eb="3">
      <t>ベツ</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</si>
  <si>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</si>
  <si>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</si>
  <si>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北海道知事（上川）</t>
    </r>
    <rPh sb="0" eb="3">
      <t>ホッカイドウ</t>
    </rPh>
    <rPh sb="6" eb="8">
      <t>ウエカワ</t>
    </rPh>
    <phoneticPr fontId="0"/>
  </si>
  <si>
    <r>
      <rPr>
        <sz val="11"/>
        <color theme="1"/>
        <rFont val="ＭＳ 明朝"/>
        <family val="1"/>
      </rPr>
      <t>氏　名</t>
    </r>
    <rPh sb="0" eb="1">
      <t>シ</t>
    </rPh>
    <rPh sb="2" eb="3">
      <t>メイ</t>
    </rPh>
    <phoneticPr fontId="0"/>
  </si>
  <si>
    <r>
      <rPr>
        <sz val="11"/>
        <color theme="1"/>
        <rFont val="ＭＳ ゴシック"/>
        <family val="3"/>
      </rPr>
      <t>北海道知事（宗谷）</t>
    </r>
    <rPh sb="0" eb="3">
      <t>ホッカイドウ</t>
    </rPh>
    <rPh sb="6" eb="8">
      <t>ソウヤ</t>
    </rPh>
    <phoneticPr fontId="0"/>
  </si>
  <si>
    <r>
      <rPr>
        <sz val="11"/>
        <color theme="1"/>
        <rFont val="ＭＳ 明朝"/>
        <family val="1"/>
      </rPr>
      <t>ＴＥＬ</t>
    </r>
    <phoneticPr fontId="0"/>
  </si>
  <si>
    <r>
      <rPr>
        <sz val="11"/>
        <color theme="1"/>
        <rFont val="ＭＳ 明朝"/>
        <family val="1"/>
      </rPr>
      <t>(</t>
    </r>
    <phoneticPr fontId="0"/>
  </si>
  <si>
    <r>
      <rPr>
        <sz val="11"/>
        <color theme="1"/>
        <rFont val="ＭＳ 明朝"/>
        <family val="1"/>
      </rPr>
      <t>)</t>
    </r>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</si>
  <si>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</si>
  <si>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</si>
  <si>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</si>
  <si>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</si>
  <si>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</si>
  <si>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北海道知事（胆振）</t>
    </r>
    <rPh sb="0" eb="3">
      <t>ホッカイドウ</t>
    </rPh>
    <rPh sb="6" eb="7">
      <t>タン</t>
    </rPh>
    <rPh sb="7" eb="8">
      <t>シン</t>
    </rPh>
    <phoneticPr fontId="0"/>
  </si>
  <si>
    <r>
      <rPr>
        <sz val="9"/>
        <color theme="1"/>
        <rFont val="ＭＳ 明朝"/>
        <family val="1"/>
      </rPr>
      <t>肩書区分</t>
    </r>
    <rPh sb="0" eb="2">
      <t>カタガ</t>
    </rPh>
    <rPh sb="2" eb="4">
      <t>クブン</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</si>
  <si>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</si>
  <si>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</si>
  <si>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</si>
  <si>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北海道知事（十勝）</t>
    </r>
    <rPh sb="0" eb="3">
      <t>ホッカイドウ</t>
    </rPh>
    <rPh sb="6" eb="8">
      <t>トカチ</t>
    </rPh>
    <phoneticPr fontId="0"/>
  </si>
  <si>
    <r>
      <rPr>
        <sz val="11"/>
        <color theme="1"/>
        <rFont val="ＭＳ 明朝"/>
        <family val="1"/>
      </rPr>
      <t>現住所</t>
    </r>
    <rPh sb="0" eb="3">
      <t>ゲンジュウショ</t>
    </rPh>
    <phoneticPr fontId="0"/>
  </si>
  <si>
    <r>
      <rPr>
        <sz val="11"/>
        <color theme="1"/>
        <rFont val="ＭＳ 明朝"/>
        <family val="1"/>
      </rPr>
      <t>〒</t>
    </r>
    <phoneticPr fontId="0"/>
  </si>
  <si>
    <r>
      <rPr>
        <sz val="11"/>
        <color theme="1"/>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</si>
  <si>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</si>
  <si>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</si>
  <si>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北海道知事（オホ）</t>
    </r>
    <rPh sb="0" eb="3">
      <t>ホッカイドウ</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</si>
  <si>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</si>
  <si>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北海道知事（オホ）</t>
    </r>
    <rPh sb="0" eb="3">
      <t>ホッカイドウ</t>
    </rPh>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</si>
  <si>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</si>
  <si>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</si>
  <si>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</si>
  <si>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</si>
  <si>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</si>
  <si>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</si>
  <si>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</si>
  <si>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</si>
  <si>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</si>
  <si>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</si>
  <si>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</si>
  <si>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</si>
  <si>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</si>
  <si>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</si>
  <si>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</si>
  <si>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</si>
  <si>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</si>
  <si>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</si>
  <si>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</si>
  <si>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</si>
  <si>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</si>
  <si>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</si>
  <si>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</si>
  <si>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</si>
  <si>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</si>
  <si>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</si>
  <si>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theme="1"/>
        <rFont val="ＭＳ ゴシック"/>
        <family val="3"/>
      </rPr>
      <t>北海道知事（石狩）</t>
    </r>
    <rPh sb="0" eb="3">
      <t>ホッカイドウ</t>
    </rPh>
    <rPh sb="3" eb="5">
      <t>チジ</t>
    </rPh>
    <rPh sb="6" eb="8">
      <t>イシカリ</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</si>
  <si>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</si>
  <si>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</si>
  <si>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</si>
  <si>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</si>
  <si>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</si>
  <si>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</si>
  <si>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</si>
  <si>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</si>
  <si>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</si>
  <si>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</si>
  <si>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</si>
  <si>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</si>
  <si>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北海道（留萌）</t>
    </r>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</si>
  <si>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</si>
  <si>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</si>
  <si>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</si>
  <si>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</si>
  <si>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</si>
  <si>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</si>
  <si>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</si>
  <si>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</si>
  <si>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</si>
  <si>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</si>
  <si>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ゴシック"/>
        <family val="3"/>
      </rPr>
      <t>北海道知事（網走）</t>
    </r>
    <rPh sb="0" eb="3">
      <t>ホッカイドウ</t>
    </rPh>
    <rPh sb="6" eb="8">
      <t>アバシリ</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</si>
  <si>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</si>
  <si>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</si>
  <si>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</si>
  <si>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</si>
  <si>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</si>
  <si>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</si>
  <si>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</si>
  <si>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</si>
  <si>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</si>
  <si>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ゴシック"/>
        <family val="3"/>
      </rPr>
      <t>北海道知事（十勝）</t>
    </r>
    <rPh sb="0" eb="3">
      <t>ホッカイドウ</t>
    </rPh>
    <rPh sb="6" eb="8">
      <t>トカチ</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</si>
  <si>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</si>
  <si>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</si>
  <si>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</si>
  <si>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</si>
  <si>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</si>
  <si>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</si>
  <si>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</si>
  <si>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</si>
  <si>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</si>
  <si>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青森県</t>
    </r>
    <phoneticPr fontId="0"/>
  </si>
  <si>
    <r>
      <rPr>
        <sz val="11"/>
        <color theme="1"/>
        <rFont val="ＭＳ ゴシック"/>
        <family val="3"/>
      </rPr>
      <t>北海道知事（オホ）</t>
    </r>
    <rPh sb="0" eb="3">
      <t>ホッカイドウ</t>
    </rPh>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</si>
  <si>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</si>
  <si>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</si>
  <si>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</si>
  <si>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</si>
  <si>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</si>
  <si>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</si>
  <si>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</si>
  <si>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</si>
  <si>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</si>
  <si>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</si>
  <si>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</si>
  <si>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</si>
  <si>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</si>
  <si>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明朝"/>
        <family val="1"/>
      </rPr>
      <t>氏　名</t>
    </r>
    <rPh sb="0" eb="1">
      <t>シ</t>
    </rPh>
    <rPh sb="2" eb="3">
      <t>メイ</t>
    </rPh>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</si>
  <si>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</si>
  <si>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</si>
  <si>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</si>
  <si>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明朝"/>
        <family val="1"/>
      </rPr>
      <t>現住所</t>
    </r>
    <rPh sb="0" eb="3">
      <t>ゲンジュウショ</t>
    </rPh>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</si>
  <si>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</si>
  <si>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</si>
  <si>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</si>
  <si>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</si>
  <si>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明朝"/>
        <family val="1"/>
      </rPr>
      <t>登録番号</t>
    </r>
    <rPh sb="0" eb="2">
      <t>トウロク</t>
    </rPh>
    <rPh sb="2" eb="4">
      <t>バンゴウ</t>
    </rPh>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</si>
  <si>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</si>
  <si>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</si>
  <si>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</si>
  <si>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</si>
  <si>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</si>
  <si>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</si>
  <si>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明朝"/>
        <family val="1"/>
      </rPr>
      <t>氏　名</t>
    </r>
    <rPh sb="0" eb="1">
      <t>シ</t>
    </rPh>
    <rPh sb="2" eb="3">
      <t>メイ</t>
    </rPh>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</si>
  <si>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</si>
  <si>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</si>
  <si>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</si>
  <si>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明朝"/>
        <family val="1"/>
      </rPr>
      <t>現住所</t>
    </r>
    <rPh sb="0" eb="3">
      <t>ゲンジュウショ</t>
    </rPh>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</si>
  <si>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</si>
  <si>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</si>
  <si>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</si>
  <si>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</si>
  <si>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明朝"/>
        <family val="1"/>
      </rPr>
      <t>登録番号</t>
    </r>
    <rPh sb="0" eb="2">
      <t>トウロク</t>
    </rPh>
    <rPh sb="2" eb="4">
      <t>バンゴウ</t>
    </rPh>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</si>
  <si>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</si>
  <si>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</si>
  <si>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</si>
  <si>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</si>
  <si>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</si>
  <si>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</si>
  <si>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明朝"/>
        <family val="1"/>
      </rPr>
      <t>氏　名</t>
    </r>
    <rPh sb="0" eb="1">
      <t>シ</t>
    </rPh>
    <rPh sb="2" eb="3">
      <t>メイ</t>
    </rPh>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</si>
  <si>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</si>
  <si>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</si>
  <si>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</si>
  <si>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明朝"/>
        <family val="1"/>
      </rPr>
      <t>現住所</t>
    </r>
    <rPh sb="0" eb="3">
      <t>ゲンジュウショ</t>
    </rPh>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</si>
  <si>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</si>
  <si>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</si>
  <si>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</si>
  <si>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</si>
  <si>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明朝"/>
        <family val="1"/>
      </rPr>
      <t>登録番号</t>
    </r>
    <rPh sb="0" eb="2">
      <t>トウロク</t>
    </rPh>
    <rPh sb="2" eb="4">
      <t>バンゴウ</t>
    </rPh>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</si>
  <si>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</si>
  <si>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</si>
  <si>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</si>
  <si>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</si>
  <si>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</si>
  <si>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</si>
  <si>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明朝"/>
        <family val="1"/>
      </rPr>
      <t>氏　名</t>
    </r>
    <rPh sb="0" eb="1">
      <t>シ</t>
    </rPh>
    <rPh sb="2" eb="3">
      <t>メイ</t>
    </rPh>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</si>
  <si>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</si>
  <si>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</si>
  <si>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</si>
  <si>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明朝"/>
        <family val="1"/>
      </rPr>
      <t>現住所</t>
    </r>
    <rPh sb="0" eb="3">
      <t>ゲンジュウショ</t>
    </rPh>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</si>
  <si>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</si>
  <si>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</si>
  <si>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</si>
  <si>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</si>
  <si>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rPr>
        <sz val="11"/>
        <color theme="1"/>
        <rFont val="ＭＳ 明朝"/>
        <family val="1"/>
      </rPr>
      <t>登録番号</t>
    </r>
    <rPh sb="0" eb="2">
      <t>トウロク</t>
    </rPh>
    <rPh sb="2" eb="4">
      <t>バンゴウ</t>
    </rPh>
    <phoneticPr fontId="0"/>
  </si>
  <si>
    <t>－</t>
  </si>
  <si>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</si>
  <si>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</si>
  <si>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</si>
  <si>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</si>
  <si>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</si>
  <si>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</si>
  <si>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</si>
  <si>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</si>
  <si>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</si>
  <si>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</si>
  <si>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</si>
  <si>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</si>
  <si>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</si>
  <si>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</si>
  <si>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</si>
  <si>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</si>
  <si>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TEL</t>
    </r>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</si>
  <si>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</si>
  <si>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</si>
  <si>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</si>
  <si>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免許番号</t>
    </r>
    <rPh sb="0" eb="4">
      <t>メンキョバンゴウ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</si>
  <si>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</si>
  <si>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</si>
  <si>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</si>
  <si>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</si>
  <si>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</si>
  <si>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</si>
  <si>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</si>
  <si>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</si>
  <si>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</si>
  <si>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</si>
  <si>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TEL</t>
    </r>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</si>
  <si>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</si>
  <si>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</si>
  <si>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</si>
  <si>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</si>
  <si>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TEL</t>
    </r>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</si>
  <si>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</si>
  <si>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</si>
  <si>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</si>
  <si>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</si>
  <si>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</si>
  <si>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</si>
  <si>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</si>
  <si>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</si>
  <si>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</si>
  <si>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TEL</t>
    </r>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</si>
  <si>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</si>
  <si>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</si>
  <si>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</si>
  <si>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</si>
  <si>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</si>
  <si>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</si>
  <si>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</si>
  <si>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</si>
  <si>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</si>
  <si>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</si>
  <si>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</si>
  <si>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</si>
  <si>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</si>
  <si>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</si>
  <si>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</si>
  <si>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</si>
  <si>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</si>
  <si>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</si>
  <si>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</si>
  <si>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</si>
  <si>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</si>
  <si>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旧姓表記</t>
    </r>
    <rPh sb="0" eb="4">
      <t>キュウセイヒョウキ</t>
    </rPh>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</si>
  <si>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</si>
  <si>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</si>
  <si>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</si>
  <si>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</si>
  <si>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</si>
  <si>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</si>
  <si>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</si>
  <si>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</si>
  <si>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</si>
  <si>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</si>
  <si>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</si>
  <si>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</si>
  <si>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</si>
  <si>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</si>
  <si>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</si>
  <si>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</si>
  <si>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</si>
  <si>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</si>
  <si>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</si>
  <si>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</si>
  <si>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r>
      <rPr>
        <sz val="11"/>
        <color theme="1"/>
        <rFont val="游ゴシック"/>
        <family val="3"/>
      </rPr>
      <t>旧姓表記</t>
    </r>
    <rPh sb="0" eb="4">
      <t>キュウセイヒョウキ</t>
    </rPh>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</si>
  <si>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</si>
  <si>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</si>
  <si>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</si>
  <si>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</si>
  <si>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</si>
  <si>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国外</t>
    </r>
    <rPh sb="0" eb="2">
      <t>コクガイ</t>
    </rPh>
    <phoneticPr fontId="0"/>
  </si>
  <si>
    <r>
      <rPr>
        <sz val="11"/>
        <color theme="1"/>
        <rFont val="游ゴシック"/>
        <family val="3"/>
      </rPr>
      <t>免許権者</t>
    </r>
    <rPh sb="0" eb="4">
      <t>メンキョケンシャ</t>
    </rPh>
    <phoneticPr fontId="0"/>
  </si>
  <si>
    <r>
      <rPr>
        <sz val="11"/>
        <color theme="1"/>
        <rFont val="游ゴシック"/>
        <family val="3"/>
      </rPr>
      <t>免許番号</t>
    </r>
    <rPh sb="0" eb="4">
      <t>メンキョバンゴウ</t>
    </rPh>
    <phoneticPr fontId="0"/>
  </si>
  <si>
    <t>(</t>
  </si>
  <si>
    <t>)</t>
  </si>
  <si>
    <t>ＴＥＬ</t>
  </si>
  <si>
    <t>年</t>
    <rPh sb="0" eb="1">
      <t>ネン</t>
    </rPh>
    <phoneticPr fontId="57"/>
  </si>
  <si>
    <t>（</t>
    <phoneticPr fontId="57"/>
  </si>
  <si>
    <t>）</t>
    <phoneticPr fontId="57"/>
  </si>
  <si>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</si>
  <si>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</si>
  <si>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</si>
  <si>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</si>
  <si>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</si>
  <si>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</si>
  <si>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</si>
  <si>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</si>
  <si>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</si>
  <si>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</si>
  <si>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</si>
  <si>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</si>
  <si>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</si>
  <si>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</si>
  <si>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</si>
  <si>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</si>
  <si>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</si>
  <si>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</si>
  <si>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</si>
  <si>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</si>
  <si>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</si>
  <si>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</si>
  <si>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</si>
  <si>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</si>
  <si>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</si>
  <si>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</si>
  <si>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</si>
  <si>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</si>
  <si>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</si>
  <si>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</si>
  <si>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</si>
  <si>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</si>
  <si>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</si>
  <si>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</si>
  <si>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</si>
  <si>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</si>
  <si>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</si>
  <si>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</si>
  <si>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</si>
  <si>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</si>
  <si>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</si>
  <si>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</si>
  <si>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</si>
  <si>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</si>
  <si>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</si>
  <si>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</si>
  <si>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</si>
  <si>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</si>
  <si>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</si>
  <si>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</si>
  <si>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</si>
  <si>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</si>
  <si>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</si>
  <si>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</si>
  <si>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</si>
  <si>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</si>
  <si>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</si>
  <si>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</si>
  <si>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</si>
  <si>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</si>
  <si>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</si>
  <si>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</si>
  <si>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</si>
  <si>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</si>
  <si>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</si>
  <si>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</si>
  <si>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</si>
  <si>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</si>
  <si>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</si>
  <si>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</si>
  <si>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</si>
  <si>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</si>
  <si>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</si>
  <si>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</si>
  <si>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</si>
  <si>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</si>
  <si>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</si>
  <si>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</si>
  <si>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</si>
  <si>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</si>
  <si>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</si>
  <si>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</si>
  <si>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</si>
  <si>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</si>
  <si>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</si>
  <si>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</si>
  <si>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</si>
  <si>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</si>
  <si>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</si>
  <si>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</si>
  <si>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</si>
  <si>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</si>
  <si>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</si>
  <si>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</si>
  <si>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</si>
  <si>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</si>
  <si>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</si>
  <si>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</si>
  <si>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</si>
  <si>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</si>
  <si>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t>生年月日</t>
  </si>
  <si>
    <t>年</t>
  </si>
  <si>
    <t>月</t>
  </si>
  <si>
    <t>日</t>
  </si>
  <si>
    <t>性　別</t>
  </si>
  <si>
    <t>〒</t>
  </si>
  <si>
    <t>公益社団法人不動産保証協会　殿</t>
    <rPh sb="14" eb="15">
      <t>ドノ</t>
    </rPh>
    <phoneticPr fontId="57"/>
  </si>
  <si>
    <t>Ⅰ　私は、安心安全な取引を推奨する宅建業者であり、一般保証制度の活用に努める意思を有します。</t>
    <rPh sb="2" eb="3">
      <t>ワタシ</t>
    </rPh>
    <rPh sb="5" eb="7">
      <t>アンシン</t>
    </rPh>
    <rPh sb="7" eb="9">
      <t>アンゼン</t>
    </rPh>
    <rPh sb="10" eb="12">
      <t>トリヒキ</t>
    </rPh>
    <rPh sb="13" eb="15">
      <t>スイショウ</t>
    </rPh>
    <rPh sb="17" eb="19">
      <t>タッケン</t>
    </rPh>
    <rPh sb="19" eb="21">
      <t>ギョウシャ</t>
    </rPh>
    <rPh sb="25" eb="27">
      <t>イッパン</t>
    </rPh>
    <rPh sb="27" eb="29">
      <t>ホショウ</t>
    </rPh>
    <rPh sb="29" eb="31">
      <t>セイド</t>
    </rPh>
    <rPh sb="32" eb="34">
      <t>カツヨウ</t>
    </rPh>
    <rPh sb="35" eb="36">
      <t>ツト</t>
    </rPh>
    <rPh sb="38" eb="40">
      <t>イシ</t>
    </rPh>
    <rPh sb="41" eb="42">
      <t>ユウ</t>
    </rPh>
    <phoneticPr fontId="57"/>
  </si>
  <si>
    <t>Ⅱ　同 意 事 項</t>
    <phoneticPr fontId="57"/>
  </si>
  <si>
    <t xml:space="preserve">  この同意事項は、一般保証登録宅建業者（以下、「登録者」という。）としての登録に関し、必要な事項を定めることにより、公益社団法人不動産保証協会（以下、「保証協会」という。）が実施する一般保証制度の普及促進を図り、もって消費者の利益の保護の充実に資することを目的としております。</t>
    <phoneticPr fontId="57"/>
  </si>
  <si>
    <t xml:space="preserve">保証協会は、以下の全てを満たす者を登録者として登録します。
</t>
    <phoneticPr fontId="57"/>
  </si>
  <si>
    <t xml:space="preserve">保証協会は、登録者が、前条（１）の意思を有する宅地建物取引業者であり、かつ保証協会との間で一般保証委託契約を締結する場合に必要な条件の一部（前条（２）から（６））を満たす者として、保証協会のホームページ等を通じ、登録者の登録番号、免許番号、商号、所在地、連絡先を公開します。
</t>
    <phoneticPr fontId="57"/>
  </si>
  <si>
    <t>(</t>
    <phoneticPr fontId="57"/>
  </si>
  <si>
    <t>)</t>
    <phoneticPr fontId="57"/>
  </si>
  <si>
    <t xml:space="preserve">登録を受けようとする者は、信義を旨とし、誠実に宅地建物取引業を行うとともに自ら安心安全な取引を推奨する宅地建物取引業者として、保証協会が実施する一般保証業務を理解し、その普及推進に寄与するため、自らの意思により登録を申請していること。
</t>
    <phoneticPr fontId="57"/>
  </si>
  <si>
    <t xml:space="preserve">保証協会は、登録者に限り、登録者の会社案内及び不動産の広告において、登録者であること及び取引により当制度が利用できることの表示を認めます。ただし、表示内容については、保証協会が指定する表示内容に従います。
</t>
    <phoneticPr fontId="57"/>
  </si>
  <si>
    <t xml:space="preserve">登録を受けようとする者は、保証協会の正会員であること
</t>
    <phoneticPr fontId="57"/>
  </si>
  <si>
    <t xml:space="preserve">登録者であっても、実際に一般保証制度を利用（一般保証委託契約の申込）する場合は、別途、取引毎の制度利用申込が必要となりますが、保証協会は、登録者に限り、一般保証委託契約の申込みに際し、必要となる法人の登記事項証明書（写）の提出を免除します。
</t>
    <phoneticPr fontId="57"/>
  </si>
  <si>
    <t>登録を受けようとする者は、保証協会に納付した弁済業務保証金分担金の返還請求権に対し債権差押えを受けている者に該当しないこと。</t>
    <phoneticPr fontId="57"/>
  </si>
  <si>
    <t xml:space="preserve">登録者としての資格は、保証協会が公開をしたときから発生します。保証協会は、登録申請を受けた月の翌月末に第２条による公開をします。
</t>
    <rPh sb="11" eb="13">
      <t>ホショウ</t>
    </rPh>
    <rPh sb="13" eb="15">
      <t>キョウカイ</t>
    </rPh>
    <rPh sb="16" eb="18">
      <t>コウカイ</t>
    </rPh>
    <rPh sb="25" eb="27">
      <t>ハッセイ</t>
    </rPh>
    <rPh sb="31" eb="33">
      <t>ホショウ</t>
    </rPh>
    <rPh sb="33" eb="35">
      <t>キョウカイ</t>
    </rPh>
    <rPh sb="37" eb="39">
      <t>トウロク</t>
    </rPh>
    <rPh sb="39" eb="41">
      <t>シンセイ</t>
    </rPh>
    <rPh sb="42" eb="43">
      <t>ウ</t>
    </rPh>
    <rPh sb="45" eb="46">
      <t>ツキ</t>
    </rPh>
    <rPh sb="47" eb="48">
      <t>ヨク</t>
    </rPh>
    <rPh sb="48" eb="49">
      <t>ツキ</t>
    </rPh>
    <rPh sb="49" eb="50">
      <t>マツ</t>
    </rPh>
    <rPh sb="51" eb="52">
      <t>ダイ</t>
    </rPh>
    <rPh sb="53" eb="54">
      <t>ジョウ</t>
    </rPh>
    <rPh sb="57" eb="59">
      <t>コウカイ</t>
    </rPh>
    <phoneticPr fontId="57"/>
  </si>
  <si>
    <t xml:space="preserve">登録を受けようとする者は、保証協会の前年度会費未納者に該当しないこと。
</t>
    <phoneticPr fontId="57"/>
  </si>
  <si>
    <t xml:space="preserve">保証協会は、登録者がこの同意事項を満たさなくなったときは、登録を抹消します。登録を抹消された者が同意事項を満たしたとして登録を受けようとするときは、改めて登録の申請が必要となります。
</t>
    <phoneticPr fontId="57"/>
  </si>
  <si>
    <t xml:space="preserve">その他、登録を受けようとする者は、一般保証業務規約に基づき、保証協会と一般保証委託契約を締結することができない者に該当しないこと。
</t>
    <phoneticPr fontId="57"/>
  </si>
  <si>
    <t xml:space="preserve">登録者は、保証協会が登録を抹消したときは、速やかに、交付をうけた登録証その他ステッカー等、登録されていることを証する書類を保証協会に返還します。
</t>
    <phoneticPr fontId="57"/>
  </si>
  <si>
    <t>［ご記入欄］</t>
    <rPh sb="2" eb="4">
      <t>キニュウ</t>
    </rPh>
    <rPh sb="4" eb="5">
      <t>ラン</t>
    </rPh>
    <phoneticPr fontId="57"/>
  </si>
  <si>
    <t>Ⅰ．</t>
    <phoneticPr fontId="57"/>
  </si>
  <si>
    <t>当社は、上記Ⅰの意思を有する者として、Ⅱの「同意事項」に</t>
    <rPh sb="0" eb="2">
      <t>トウシャ</t>
    </rPh>
    <rPh sb="4" eb="6">
      <t>ジョウキ</t>
    </rPh>
    <rPh sb="8" eb="10">
      <t>イシ</t>
    </rPh>
    <rPh sb="11" eb="12">
      <t>ユウ</t>
    </rPh>
    <rPh sb="14" eb="15">
      <t>モノ</t>
    </rPh>
    <rPh sb="22" eb="24">
      <t>ドウイ</t>
    </rPh>
    <rPh sb="24" eb="26">
      <t>ジコウ</t>
    </rPh>
    <phoneticPr fontId="57"/>
  </si>
  <si>
    <t>同意する</t>
    <phoneticPr fontId="57"/>
  </si>
  <si>
    <t>同意しない</t>
    <phoneticPr fontId="57"/>
  </si>
  <si>
    <t>Ⅱ．</t>
    <phoneticPr fontId="57"/>
  </si>
  <si>
    <t>必要事項をご記入ください</t>
    <phoneticPr fontId="57"/>
  </si>
  <si>
    <t>※印は、必須項目です。</t>
    <rPh sb="1" eb="2">
      <t>シルシ</t>
    </rPh>
    <rPh sb="4" eb="6">
      <t>ヒッス</t>
    </rPh>
    <rPh sb="6" eb="8">
      <t>コウモク</t>
    </rPh>
    <phoneticPr fontId="57"/>
  </si>
  <si>
    <t>記入年月日</t>
    <rPh sb="0" eb="2">
      <t>キニュウ</t>
    </rPh>
    <rPh sb="2" eb="5">
      <t>ネンガッピ</t>
    </rPh>
    <phoneticPr fontId="57"/>
  </si>
  <si>
    <t>月</t>
    <rPh sb="0" eb="1">
      <t>ツキ</t>
    </rPh>
    <phoneticPr fontId="57"/>
  </si>
  <si>
    <t>日</t>
    <rPh sb="0" eb="1">
      <t>ヒ</t>
    </rPh>
    <phoneticPr fontId="57"/>
  </si>
  <si>
    <t>※</t>
    <phoneticPr fontId="57"/>
  </si>
  <si>
    <t>商　号</t>
    <phoneticPr fontId="57"/>
  </si>
  <si>
    <t>宅建業
の免許№</t>
    <rPh sb="0" eb="3">
      <t>タッケンギョウ</t>
    </rPh>
    <phoneticPr fontId="57"/>
  </si>
  <si>
    <t>号</t>
    <rPh sb="0" eb="1">
      <t>ゴウ</t>
    </rPh>
    <phoneticPr fontId="57"/>
  </si>
  <si>
    <t>所在地</t>
    <phoneticPr fontId="57"/>
  </si>
  <si>
    <t>℡番号</t>
    <rPh sb="1" eb="3">
      <t>バンゴウ</t>
    </rPh>
    <phoneticPr fontId="57"/>
  </si>
  <si>
    <t>代表者名</t>
    <phoneticPr fontId="57"/>
  </si>
  <si>
    <t>ご担当者名</t>
    <phoneticPr fontId="57"/>
  </si>
  <si>
    <t>ﾒｰﾙｱﾄﾞﾚｽ</t>
    <phoneticPr fontId="57"/>
  </si>
  <si>
    <t>統一コード</t>
    <rPh sb="0" eb="2">
      <t>トウイツ</t>
    </rPh>
    <phoneticPr fontId="57"/>
  </si>
  <si>
    <t>所属地方本部</t>
    <rPh sb="0" eb="2">
      <t>ショゾク</t>
    </rPh>
    <rPh sb="2" eb="6">
      <t>チホウホンブ</t>
    </rPh>
    <phoneticPr fontId="57"/>
  </si>
  <si>
    <t>書類受付日</t>
    <rPh sb="0" eb="2">
      <t>ショルイ</t>
    </rPh>
    <rPh sb="2" eb="5">
      <t>ウケツケビ</t>
    </rPh>
    <phoneticPr fontId="57"/>
  </si>
  <si>
    <t>供託日</t>
    <rPh sb="0" eb="3">
      <t>キョウタクビ</t>
    </rPh>
    <phoneticPr fontId="57"/>
  </si>
  <si>
    <t>入力</t>
    <rPh sb="0" eb="2">
      <t>ニュウリョク</t>
    </rPh>
    <phoneticPr fontId="57"/>
  </si>
  <si>
    <t>証書出力</t>
    <rPh sb="0" eb="4">
      <t>ショウショシュツリョク</t>
    </rPh>
    <phoneticPr fontId="57"/>
  </si>
  <si>
    <t>発行№</t>
    <rPh sb="0" eb="2">
      <t>ハッコウ</t>
    </rPh>
    <phoneticPr fontId="57"/>
  </si>
  <si>
    <t>担当者</t>
    <rPh sb="0" eb="3">
      <t>タントウシャ</t>
    </rPh>
    <phoneticPr fontId="57"/>
  </si>
  <si>
    <t>未・済</t>
    <rPh sb="0" eb="1">
      <t>ミ</t>
    </rPh>
    <rPh sb="2" eb="3">
      <t>ズ</t>
    </rPh>
    <phoneticPr fontId="57"/>
  </si>
  <si>
    <t>町村</t>
    <rPh sb="0" eb="2">
      <t>チョウソン</t>
    </rPh>
    <phoneticPr fontId="0"/>
  </si>
  <si>
    <t>番地</t>
    <rPh sb="0" eb="2">
      <t>バンチ</t>
    </rPh>
    <phoneticPr fontId="0"/>
  </si>
  <si>
    <t>建物名</t>
    <rPh sb="0" eb="3">
      <t>タテモノメイ</t>
    </rPh>
    <phoneticPr fontId="0"/>
  </si>
  <si>
    <t>全日本不動産政治連盟　会長　殿</t>
    <phoneticPr fontId="50"/>
  </si>
  <si>
    <t>私は、この度、全日本不動産政治連盟の主旨に賛同し、入会致します。</t>
    <phoneticPr fontId="50"/>
  </si>
  <si>
    <t>年</t>
    <rPh sb="0" eb="1">
      <t>ネン</t>
    </rPh>
    <phoneticPr fontId="50"/>
  </si>
  <si>
    <t>月</t>
    <rPh sb="0" eb="1">
      <t>ガツ</t>
    </rPh>
    <phoneticPr fontId="50"/>
  </si>
  <si>
    <t>日</t>
    <rPh sb="0" eb="1">
      <t>ヒ</t>
    </rPh>
    <phoneticPr fontId="50"/>
  </si>
  <si>
    <t>フリガナ</t>
    <phoneticPr fontId="50"/>
  </si>
  <si>
    <t>氏名</t>
    <rPh sb="0" eb="2">
      <t>シメイ</t>
    </rPh>
    <phoneticPr fontId="50"/>
  </si>
  <si>
    <t>現住所</t>
    <phoneticPr fontId="50"/>
  </si>
  <si>
    <t>（自宅）</t>
    <phoneticPr fontId="50"/>
  </si>
  <si>
    <t>所属している
会社名</t>
    <rPh sb="7" eb="10">
      <t>カイシャメイ</t>
    </rPh>
    <phoneticPr fontId="50"/>
  </si>
  <si>
    <t>所在地</t>
    <rPh sb="0" eb="3">
      <t>ショザイチ</t>
    </rPh>
    <phoneticPr fontId="50"/>
  </si>
  <si>
    <t>㊞（実印／印鑑証明書添付）</t>
    <phoneticPr fontId="21"/>
  </si>
  <si>
    <t>漢字（現姓＋名前）</t>
    <phoneticPr fontId="0"/>
  </si>
  <si>
    <t>カナ（現姓＋名前）</t>
    <phoneticPr fontId="0"/>
  </si>
  <si>
    <t>カナ（旧姓＋名前）</t>
    <phoneticPr fontId="0"/>
  </si>
  <si>
    <t>漢字（旧姓＋名前）</t>
    <phoneticPr fontId="0"/>
  </si>
  <si>
    <t>新入会</t>
    <phoneticPr fontId="4"/>
  </si>
  <si>
    <t>継続</t>
    <phoneticPr fontId="4"/>
  </si>
  <si>
    <t>代表者の方は入会申込時から過去１年以内に病気やけがにより２週間以上欠勤したことが無い。</t>
    <phoneticPr fontId="0"/>
  </si>
  <si>
    <t>㊞（実印）</t>
    <phoneticPr fontId="4"/>
  </si>
  <si>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</si>
  <si>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</si>
  <si>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</si>
  <si>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t>　会　長　　殿</t>
    <rPh sb="1" eb="2">
      <t>カイ</t>
    </rPh>
    <rPh sb="3" eb="4">
      <t>チョウ</t>
    </rPh>
    <rPh sb="6" eb="7">
      <t>ドノ</t>
    </rPh>
    <phoneticPr fontId="0"/>
  </si>
  <si>
    <t>〒</t>
    <phoneticPr fontId="0"/>
  </si>
  <si>
    <t>〒</t>
    <phoneticPr fontId="28"/>
  </si>
  <si>
    <t>－</t>
    <phoneticPr fontId="4"/>
  </si>
  <si>
    <t>－</t>
    <phoneticPr fontId="28"/>
  </si>
  <si>
    <t>公益社団法人　全日本不動産協会</t>
    <phoneticPr fontId="50"/>
  </si>
  <si>
    <t>R-No.</t>
    <phoneticPr fontId="50"/>
  </si>
  <si>
    <t>申込年月日：</t>
    <phoneticPr fontId="50"/>
  </si>
  <si>
    <t>令和</t>
    <rPh sb="0" eb="2">
      <t>レイワ</t>
    </rPh>
    <phoneticPr fontId="50"/>
  </si>
  <si>
    <t>年</t>
    <rPh sb="0" eb="1">
      <t>ネン</t>
    </rPh>
    <phoneticPr fontId="4"/>
  </si>
  <si>
    <t>月</t>
    <rPh sb="0" eb="1">
      <t>ゲツ</t>
    </rPh>
    <phoneticPr fontId="4"/>
  </si>
  <si>
    <t>日</t>
    <rPh sb="0" eb="1">
      <t>ニチ</t>
    </rPh>
    <phoneticPr fontId="4"/>
  </si>
  <si>
    <t>　　　　加入申込致します。</t>
    <rPh sb="8" eb="9">
      <t>イタ</t>
    </rPh>
    <phoneticPr fontId="4"/>
  </si>
  <si>
    <t>商号又は名称（支店名も記載）</t>
  </si>
  <si>
    <t>代表者名</t>
  </si>
  <si>
    <t>免許番号</t>
  </si>
  <si>
    <t>担当者名</t>
  </si>
  <si>
    <t>（</t>
    <phoneticPr fontId="4"/>
  </si>
  <si>
    <t>）</t>
    <phoneticPr fontId="4"/>
  </si>
  <si>
    <t>所在地</t>
    <phoneticPr fontId="4"/>
  </si>
  <si>
    <t>〒</t>
    <phoneticPr fontId="4"/>
  </si>
  <si>
    <t>-</t>
    <phoneticPr fontId="4"/>
  </si>
  <si>
    <t>TEL</t>
  </si>
  <si>
    <t>FAX</t>
  </si>
  <si>
    <t>ご</t>
    <phoneticPr fontId="4"/>
  </si>
  <si>
    <t>注</t>
    <rPh sb="0" eb="1">
      <t>チュウ</t>
    </rPh>
    <phoneticPr fontId="4"/>
  </si>
  <si>
    <t>意</t>
    <rPh sb="0" eb="1">
      <t>イ</t>
    </rPh>
    <phoneticPr fontId="4"/>
  </si>
  <si>
    <t>・</t>
    <phoneticPr fontId="4"/>
  </si>
  <si>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</si>
  <si>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4"/>
  </si>
  <si>
    <t>電話</t>
    <phoneticPr fontId="4"/>
  </si>
  <si>
    <t>全日本不動産近畿流通センター　御中</t>
    <rPh sb="6" eb="8">
      <t>キンキ</t>
    </rPh>
    <phoneticPr fontId="50"/>
  </si>
  <si>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4"/>
  </si>
  <si>
    <t>全日本不動産近畿流通センター</t>
    <rPh sb="0" eb="3">
      <t>ゼンニホン</t>
    </rPh>
    <rPh sb="3" eb="6">
      <t>フドウサン</t>
    </rPh>
    <rPh sb="6" eb="8">
      <t>キンキ</t>
    </rPh>
    <rPh sb="8" eb="10">
      <t>リュウツウ</t>
    </rPh>
    <phoneticPr fontId="4"/>
  </si>
  <si>
    <t>06-6947-1131</t>
    <phoneticPr fontId="4"/>
  </si>
  <si>
    <t>▼　西日本レインズIP型加入申込書　▼</t>
    <rPh sb="2" eb="3">
      <t>ニシ</t>
    </rPh>
    <rPh sb="3" eb="5">
      <t>ニホン</t>
    </rPh>
    <rPh sb="11" eb="12">
      <t>ガタ</t>
    </rPh>
    <rPh sb="12" eb="14">
      <t>カニュウ</t>
    </rPh>
    <rPh sb="14" eb="17">
      <t>モウシコミショ</t>
    </rPh>
    <phoneticPr fontId="4"/>
  </si>
  <si>
    <t>　　　　　西日本レインズIP型（以下「レインズ」）の諸規程並びに利用条件を遵守のうえ利用することを確約し、</t>
    <rPh sb="14" eb="15">
      <t>ガタ</t>
    </rPh>
    <phoneticPr fontId="4"/>
  </si>
  <si>
    <t>レインズは公益財団法人西日本不動産流通機構が運営するシステムです。このシステムを利用し物件情報を登録することで宅建業法34条2項の指定流通機構への登録義務を果たすことができます。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4"/>
  </si>
  <si>
    <t>レインズは一定以上のアクセスを行うと利用料が発生致します。レインズ利用料のご請求は「SMBCファイナンスサービス株式会社」を通じての請求となります。課金対象項目やお支払方法等、詳しくは西日本レインズIP型ホームページを御覧下さい。</t>
    <rPh sb="56" eb="60">
      <t>カブシキガイシャ</t>
    </rPh>
    <rPh sb="62" eb="63">
      <t>ツウ</t>
    </rPh>
    <rPh sb="66" eb="68">
      <t>セイキュウ</t>
    </rPh>
    <rPh sb="111" eb="112">
      <t>クダ</t>
    </rPh>
    <phoneticPr fontId="4"/>
  </si>
  <si>
    <t>誓　約　書</t>
  </si>
  <si>
    <r>
      <rPr>
        <sz val="11"/>
        <color theme="1"/>
        <rFont val="游ゴシック"/>
        <family val="3"/>
      </rPr>
      <t>　　　年　　　月　　　日</t>
    </r>
    <phoneticPr fontId="0"/>
  </si>
  <si>
    <r>
      <rPr>
        <sz val="11"/>
        <color theme="1"/>
        <rFont val="游ゴシック"/>
        <family val="3"/>
      </rPr>
      <t>公益社団法人 不動産保証協会　大分県本部</t>
    </r>
    <phoneticPr fontId="0"/>
  </si>
  <si>
    <r>
      <rPr>
        <sz val="11"/>
        <color theme="1"/>
        <rFont val="游ゴシック"/>
        <family val="3"/>
      </rPr>
      <t>　本部長　石田宣明　殿</t>
    </r>
    <phoneticPr fontId="0"/>
  </si>
  <si>
    <t>所在地　</t>
  </si>
  <si>
    <t>商　号　</t>
  </si>
  <si>
    <r>
      <rPr>
        <sz val="11"/>
        <color theme="1"/>
        <rFont val="游ゴシック"/>
        <family val="3"/>
      </rPr>
      <t>代表者　　　　　　　　　　　　　　　　　</t>
    </r>
    <phoneticPr fontId="0"/>
  </si>
  <si>
    <r>
      <rPr>
        <sz val="6"/>
        <color theme="1"/>
        <rFont val="游ゴシック"/>
        <family val="3"/>
      </rPr>
      <t>実印</t>
    </r>
    <rPh sb="0" eb="2">
      <t>ジツイン</t>
    </rPh>
    <phoneticPr fontId="0"/>
  </si>
  <si>
    <r>
      <rPr>
        <sz val="11"/>
        <color theme="1"/>
        <rFont val="游ゴシック"/>
        <family val="3"/>
      </rPr>
      <t>　今般、貴協会に入会するにあたり、貴協会に定められた下記事項を遵守することを誓約し、当定めに反した場合又は、役員等の変更による再審査の結果、会員として認められなかった場合、退会又は除名等の処分を受けても異議を申し立てません。</t>
    </r>
    <phoneticPr fontId="0"/>
  </si>
  <si>
    <t>記</t>
  </si>
  <si>
    <t>一、定款、同施行規則及び関連規程類に従うこと</t>
  </si>
  <si>
    <r>
      <rPr>
        <sz val="11"/>
        <color theme="1"/>
        <rFont val="游ゴシック"/>
        <family val="3"/>
      </rPr>
      <t>一、宅地建物取引業法第６４条の６に定められた保証協会の研修（年４回の法定研修会）　　　</t>
    </r>
    <phoneticPr fontId="0"/>
  </si>
  <si>
    <r>
      <rPr>
        <sz val="11"/>
        <color theme="1"/>
        <rFont val="游ゴシック"/>
        <family val="3"/>
      </rPr>
      <t>　　に出席すること</t>
    </r>
    <phoneticPr fontId="0"/>
  </si>
  <si>
    <t>一、法人の代表役員の変更について、再審査をうけること</t>
  </si>
  <si>
    <r>
      <rPr>
        <sz val="11"/>
        <color theme="1"/>
        <rFont val="游ゴシック"/>
        <family val="3"/>
      </rPr>
      <t>一、従たる事務所を開設する場合は、審査の結果、必要な担保物件の提供を求められた</t>
    </r>
    <phoneticPr fontId="0"/>
  </si>
  <si>
    <r>
      <rPr>
        <sz val="11"/>
        <color theme="1"/>
        <rFont val="游ゴシック"/>
        <family val="3"/>
      </rPr>
      <t>　　場合には、必ず求めに応ずること</t>
    </r>
    <phoneticPr fontId="0"/>
  </si>
  <si>
    <t>一、従たる事務所については、従たる事務所の所在する地方本部の規定に従うこと</t>
  </si>
  <si>
    <r>
      <rPr>
        <sz val="12"/>
        <color theme="1"/>
        <rFont val="游ゴシック"/>
        <family val="3"/>
      </rPr>
      <t>年　　　月　　　日</t>
    </r>
    <rPh sb="0" eb="1">
      <t>トシ</t>
    </rPh>
    <rPh sb="4" eb="5">
      <t>ツキ</t>
    </rPh>
    <rPh sb="8" eb="9">
      <t>ヒ</t>
    </rPh>
    <phoneticPr fontId="0"/>
  </si>
  <si>
    <t>入会申込並びに出資引受書</t>
  </si>
  <si>
    <r>
      <rPr>
        <sz val="12"/>
        <color theme="1"/>
        <rFont val="游ゴシック"/>
        <family val="3"/>
      </rPr>
      <t>　　大分県不動産事業協同組合殿</t>
    </r>
    <phoneticPr fontId="0"/>
  </si>
  <si>
    <r>
      <rPr>
        <sz val="12"/>
        <color theme="1"/>
        <rFont val="游ゴシック"/>
        <family val="3"/>
      </rPr>
      <t>所在地</t>
    </r>
    <phoneticPr fontId="0"/>
  </si>
  <si>
    <t>商　　号</t>
  </si>
  <si>
    <t>代表者名　　　　　　　　　　　　</t>
  </si>
  <si>
    <r>
      <rPr>
        <sz val="6"/>
        <color theme="1"/>
        <rFont val="游ゴシック"/>
        <family val="3"/>
        <charset val="128"/>
      </rPr>
      <t>実印</t>
    </r>
    <rPh sb="0" eb="2">
      <t>ジツイン</t>
    </rPh>
    <phoneticPr fontId="0"/>
  </si>
  <si>
    <r>
      <rPr>
        <sz val="12"/>
        <color theme="1"/>
        <rFont val="游ゴシック"/>
        <family val="3"/>
      </rPr>
      <t>　　　　　この度、貴組合に加入し、次の出資を引き受けます。</t>
    </r>
    <phoneticPr fontId="0"/>
  </si>
  <si>
    <r>
      <rPr>
        <sz val="12"/>
        <color theme="1"/>
        <rFont val="游ゴシック"/>
        <family val="3"/>
      </rPr>
      <t>・出資口数2口（1口100,000円）　　</t>
    </r>
    <r>
      <rPr>
        <u/>
        <sz val="12"/>
        <color theme="1"/>
        <rFont val="游ゴシック"/>
        <family val="3"/>
      </rPr>
      <t>出資金額200,000円</t>
    </r>
  </si>
  <si>
    <r>
      <rPr>
        <sz val="12"/>
        <color theme="1"/>
        <rFont val="游ゴシック"/>
        <family val="3"/>
      </rPr>
      <t>＊ご入金後、すみやかに出資証券を発行いたしますが、退会時の</t>
    </r>
    <phoneticPr fontId="0"/>
  </si>
  <si>
    <r>
      <rPr>
        <sz val="12"/>
        <color theme="1"/>
        <rFont val="游ゴシック"/>
        <family val="3"/>
      </rPr>
      <t>　払い戻しの際、必要ですので大切に保管して下さい。</t>
    </r>
    <phoneticPr fontId="0"/>
  </si>
  <si>
    <r>
      <rPr>
        <sz val="12"/>
        <color theme="1"/>
        <rFont val="游ゴシック"/>
        <family val="3"/>
      </rPr>
      <t>なお、出資額を限度としての払い戻しとなります。</t>
    </r>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</si>
</sst>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b/>
      <sz val="11"/>
      <color theme="1"/>
      <name val="ＭＳ Ｐゴシック"/>
      <family val="2"/>
      <charset val="128"/>
      <scheme val="minor"/>
    </font>
    <font>
      <sz val="10"/>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theme="1"/>
      <name val="ＭＳ Ｐゴシック"/>
      <family val="3"/>
      <charset val="128"/>
      <scheme val="minor"/>
    </font>
    <font>
      <sz val="10"/>
      <color theme="1"/>
      <name val="ＭＳ Ｐ明朝"/>
      <family val="1"/>
      <charset val="128"/>
    </font>
    <font>
      <b/>
      <sz val="11"/>
      <color theme="1"/>
      <name val="ＭＳ Ｐ明朝"/>
      <family val="1"/>
      <charset val="128"/>
    </font>
    <font>
      <b/>
      <sz val="11"/>
      <color theme="1"/>
      <name val="ＭＳ Ｐゴシック"/>
      <family val="3"/>
      <charset val="128"/>
    </font>
    <font>
      <sz val="11"/>
      <color theme="1"/>
      <name val="ＭＳ Ｐゴシック"/>
      <family val="3"/>
      <charset val="128"/>
    </font>
    <font>
      <sz val="9"/>
      <color theme="1"/>
      <name val="ＭＳ Ｐ明朝"/>
      <family val="1"/>
      <charset val="128"/>
    </font>
    <font>
      <b/>
      <sz val="10"/>
      <color theme="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Ｐゴシック"/>
      <family val="2"/>
      <charset val="128"/>
      <scheme val="minor"/>
    </font>
    <font>
      <i/>
      <sz val="6"/>
      <color theme="1"/>
      <name val="ＭＳ Ｐ明朝"/>
      <family val="1"/>
      <charset val="128"/>
    </font>
    <font>
      <sz val="6"/>
      <color theme="1"/>
      <name val="ＭＳ Ｐゴシック"/>
      <family val="2"/>
      <charset val="128"/>
      <scheme val="minor"/>
    </font>
    <font>
      <i/>
      <sz val="8"/>
      <color theme="1"/>
      <name val="ＭＳ Ｐ明朝"/>
      <family val="1"/>
      <charset val="128"/>
    </font>
    <font>
      <sz val="8"/>
      <color theme="1"/>
      <name val="ＭＳ Ｐゴシック"/>
      <family val="2"/>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9"/>
      <color rgb="FF000000"/>
      <name val="ＭＳ ゴシック"/>
      <family val="3"/>
    </font>
    <font>
      <sz val="8"/>
      <color rgb="FF000000"/>
      <name val="HG創英角ｺﾞｼｯｸUB"/>
      <family val="3"/>
    </font>
    <font>
      <sz val="11"/>
      <color indexed="10"/>
      <name val="ＭＳ 明朝"/>
      <family val="1"/>
    </font>
    <font>
      <sz val="10"/>
      <color theme="1"/>
      <name val="ＭＳ Ｐゴシック"/>
      <family val="3"/>
      <charset val="128"/>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sz val="12"/>
      <color theme="1"/>
      <name val="游ゴシック"/>
      <family val="3"/>
      <charset val="128"/>
    </font>
    <font>
      <sz val="18"/>
      <color theme="1"/>
      <name val="ＭＳ Ｐゴシック"/>
      <family val="3"/>
      <charset val="128"/>
      <scheme val="minor"/>
    </font>
    <font>
      <sz val="18"/>
      <color theme="1"/>
      <name val="游ゴシック"/>
      <family val="3"/>
      <charset val="128"/>
    </font>
    <font>
      <sz val="6"/>
      <color theme="1"/>
      <name val="游ゴシック"/>
      <family val="3"/>
      <charset val="128"/>
    </font>
    <font>
      <sz val="6"/>
      <color theme="1"/>
      <name val="游ゴシック"/>
      <family val="3"/>
    </font>
    <font>
      <sz val="12"/>
      <color theme="1"/>
      <name val="游ゴシック"/>
      <family val="3"/>
    </font>
    <font>
      <sz val="20"/>
      <color theme="1"/>
      <name val="游ゴシック"/>
      <family val="3"/>
      <charset val="128"/>
    </font>
    <font>
      <sz val="12"/>
      <color theme="1"/>
      <name val="ＭＳ Ｐゴシック"/>
      <family val="3"/>
      <charset val="128"/>
      <scheme val="minor"/>
    </font>
    <font>
      <u/>
      <sz val="12"/>
      <color theme="1"/>
      <name val="游ゴシック"/>
      <family val="3"/>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0.14999847407452621"/>
        <bgColor indexed="64"/>
      </patternFill>
    </fill>
    <fill>
      <patternFill patternType="solid">
        <fgColor theme="0" tint="-4.9989318521683403E-2"/>
        <bgColor indexed="64"/>
      </patternFill>
    </fill>
  </fills>
  <borders count="216">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diagonal/>
    </border>
    <border>
      <left/>
      <right style="hair">
        <color auto="1"/>
      </right>
      <top/>
      <bottom style="medium">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medium">
        <color auto="1"/>
      </right>
      <top style="thin">
        <color auto="1"/>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s>
  <cellStyleXfs count="11">
    <xf numFmtId="0" fontId="0" fillId="0" borderId="0">
      <alignment vertical="center"/>
    </xf>
    <xf numFmtId="0" fontId="6" fillId="0" borderId="0">
      <alignment vertical="center"/>
    </xf>
    <xf numFmtId="0" fontId="6" fillId="0" borderId="0">
      <alignment vertical="center"/>
    </xf>
    <xf numFmtId="0" fontId="33" fillId="0" borderId="0">
      <alignment vertical="center"/>
    </xf>
    <xf numFmtId="0" fontId="6" fillId="0" borderId="0"/>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3" fillId="0" borderId="0">
      <alignment vertical="center"/>
    </xf>
    <xf numFmtId="0" fontId="75" fillId="0" borderId="0"/>
    <xf numFmtId="0" fontId="2" fillId="0" borderId="0">
      <alignment vertical="center"/>
    </xf>
    <xf numFmtId="0" fontId="2" fillId="0" borderId="0">
      <alignment vertical="center"/>
    </xf>
  </cellStyleXfs>
  <cellXfs count="1304">
    <xf numFmtId="0" fontId="0" fillId="0" borderId="0" xfId="0">
      <alignment vertical="center"/>
    </xf>
    <xf numFmtId="0" fontId="14" fillId="0" borderId="1" xfId="0" applyFont="1" applyBorder="1" applyAlignment="1">
      <alignment horizontal="center" vertical="center" shrinkToFit="1"/>
    </xf>
    <xf numFmtId="0" fontId="14" fillId="0" borderId="0" xfId="0" applyFont="1" applyAlignment="1">
      <alignment vertical="center" shrinkToFit="1"/>
    </xf>
    <xf numFmtId="0" fontId="0" fillId="0" borderId="0" xfId="0" applyAlignment="1">
      <alignment vertical="center" shrinkToFit="1"/>
    </xf>
    <xf numFmtId="0" fontId="12" fillId="0" borderId="23" xfId="2" applyFont="1" applyBorder="1" applyAlignment="1">
      <alignment horizontal="left" vertical="center"/>
    </xf>
    <xf numFmtId="0" fontId="12" fillId="0" borderId="22" xfId="2" applyFont="1" applyBorder="1" applyAlignment="1">
      <alignment horizontal="left" vertical="center"/>
    </xf>
    <xf numFmtId="0" fontId="12" fillId="0" borderId="21" xfId="2" applyFont="1" applyBorder="1" applyAlignment="1">
      <alignment horizontal="left" vertical="center"/>
    </xf>
    <xf numFmtId="0" fontId="13" fillId="0" borderId="0" xfId="2" applyFont="1" applyAlignment="1">
      <alignment horizontal="center" vertical="center" shrinkToFit="1"/>
    </xf>
    <xf numFmtId="0" fontId="13" fillId="0" borderId="0" xfId="2" applyFont="1" applyAlignment="1">
      <alignment horizontal="center" vertical="center"/>
    </xf>
    <xf numFmtId="0" fontId="8" fillId="0" borderId="0" xfId="2" applyFont="1" applyAlignment="1">
      <alignment horizontal="center" vertical="center"/>
    </xf>
    <xf numFmtId="0" fontId="20" fillId="0" borderId="20" xfId="2" applyFont="1" applyBorder="1" applyAlignment="1">
      <alignment horizontal="center" vertical="center"/>
    </xf>
    <xf numFmtId="0" fontId="20" fillId="0" borderId="0" xfId="2" applyFont="1" applyAlignment="1">
      <alignment horizontal="center" vertical="center"/>
    </xf>
    <xf numFmtId="0" fontId="20" fillId="0" borderId="19" xfId="2" applyFont="1" applyBorder="1" applyAlignment="1">
      <alignment horizontal="center" vertical="center"/>
    </xf>
    <xf numFmtId="0" fontId="14" fillId="0" borderId="0" xfId="2" applyFont="1" applyAlignment="1">
      <alignment horizontal="right" vertical="center"/>
    </xf>
    <xf numFmtId="0" fontId="14" fillId="0" borderId="0" xfId="0" applyFont="1">
      <alignment vertical="center"/>
    </xf>
    <xf numFmtId="0" fontId="10" fillId="0" borderId="0" xfId="2" applyFont="1" applyAlignment="1">
      <alignment horizontal="left" vertical="center"/>
    </xf>
    <xf numFmtId="0" fontId="25" fillId="0" borderId="0" xfId="2" applyFont="1">
      <alignment vertical="center"/>
    </xf>
    <xf numFmtId="0" fontId="10" fillId="0" borderId="0" xfId="2" applyFont="1">
      <alignment vertical="center"/>
    </xf>
    <xf numFmtId="179" fontId="24" fillId="0" borderId="0" xfId="2" applyNumberFormat="1" applyFont="1" applyAlignment="1">
      <alignment horizontal="left" vertical="center" wrapText="1"/>
    </xf>
    <xf numFmtId="179" fontId="24" fillId="0" borderId="0" xfId="2" applyNumberFormat="1" applyFont="1" applyAlignment="1">
      <alignment horizontal="left" vertical="center" shrinkToFit="1"/>
    </xf>
    <xf numFmtId="0" fontId="14" fillId="0" borderId="0" xfId="2" applyFont="1" applyAlignment="1">
      <alignment horizontal="left" vertical="center" wrapText="1"/>
    </xf>
    <xf numFmtId="0" fontId="14" fillId="0" borderId="0" xfId="2" applyFont="1" applyAlignment="1">
      <alignment horizontal="right" vertical="center" wrapText="1"/>
    </xf>
    <xf numFmtId="0" fontId="14" fillId="0" borderId="0" xfId="2" applyFont="1" applyAlignment="1">
      <alignment horizontal="center" vertical="center" wrapText="1"/>
    </xf>
    <xf numFmtId="0" fontId="14" fillId="0" borderId="0" xfId="2" applyFont="1" applyAlignment="1">
      <alignment horizontal="left" vertical="top" wrapText="1"/>
    </xf>
    <xf numFmtId="0" fontId="23"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14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2" fillId="0" borderId="0" xfId="0" applyFont="1" applyAlignment="1">
      <alignment horizontal="left" vertical="center"/>
    </xf>
    <xf numFmtId="0" fontId="12" fillId="0" borderId="0" xfId="2" applyFont="1">
      <alignment vertical="center"/>
    </xf>
    <xf numFmtId="0" fontId="10" fillId="3" borderId="130" xfId="0" applyFont="1" applyFill="1" applyBorder="1" applyAlignment="1">
      <alignment horizontal="distributed" vertical="center" wrapText="1"/>
    </xf>
    <xf numFmtId="49" fontId="14" fillId="0" borderId="129" xfId="0" applyNumberFormat="1" applyFont="1" applyBorder="1" applyAlignment="1" applyProtection="1">
      <alignment horizontal="center" vertical="center"/>
      <protection locked="0"/>
    </xf>
    <xf numFmtId="0" fontId="12" fillId="0" borderId="0" xfId="2" applyFont="1" applyAlignment="1">
      <alignment horizontal="distributed" vertical="center"/>
    </xf>
    <xf numFmtId="0" fontId="19" fillId="0" borderId="14" xfId="0" applyFont="1" applyBorder="1" applyAlignment="1" applyProtection="1">
      <alignment horizontal="center" vertical="center"/>
      <protection locked="0"/>
    </xf>
    <xf numFmtId="0" fontId="19" fillId="0" borderId="130" xfId="0" applyFont="1" applyBorder="1" applyAlignment="1">
      <alignment horizontal="center" vertical="center"/>
    </xf>
    <xf numFmtId="0" fontId="19" fillId="0" borderId="12" xfId="1" applyFont="1" applyBorder="1" applyAlignment="1">
      <alignment horizontal="center" vertical="center"/>
    </xf>
    <xf numFmtId="0" fontId="19" fillId="0" borderId="0" xfId="1" applyFont="1" applyAlignment="1">
      <alignment horizontal="center" vertical="center"/>
    </xf>
    <xf numFmtId="0" fontId="14" fillId="0" borderId="0" xfId="0" applyFont="1" applyAlignment="1" applyProtection="1">
      <alignment horizontal="center" vertical="center"/>
      <protection locked="0"/>
    </xf>
    <xf numFmtId="0" fontId="14" fillId="0" borderId="129" xfId="0" applyFont="1" applyBorder="1" applyAlignment="1" applyProtection="1">
      <alignment horizontal="center" vertical="center"/>
      <protection locked="0"/>
    </xf>
    <xf numFmtId="0" fontId="14" fillId="0" borderId="127" xfId="0" applyFont="1" applyBorder="1" applyAlignment="1" applyProtection="1">
      <alignment horizontal="center" vertical="center"/>
      <protection locked="0"/>
    </xf>
    <xf numFmtId="0" fontId="19" fillId="0" borderId="131"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0" xfId="2" applyFont="1">
      <alignment vertical="center"/>
    </xf>
    <xf numFmtId="0" fontId="14" fillId="0" borderId="0" xfId="2" applyFont="1" applyAlignment="1">
      <alignment horizontal="left" vertical="center"/>
    </xf>
    <xf numFmtId="0" fontId="6" fillId="0" borderId="0" xfId="2">
      <alignment vertical="center"/>
    </xf>
    <xf numFmtId="0" fontId="12" fillId="0" borderId="0" xfId="2" applyFont="1" applyAlignment="1">
      <alignment horizontal="center" vertical="center"/>
    </xf>
    <xf numFmtId="0" fontId="10" fillId="0" borderId="0" xfId="2"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shrinkToFit="1"/>
    </xf>
    <xf numFmtId="0" fontId="36" fillId="0" borderId="1" xfId="0" applyFont="1" applyBorder="1" applyAlignment="1">
      <alignment horizontal="center" vertical="center" shrinkToFit="1"/>
    </xf>
    <xf numFmtId="0" fontId="35" fillId="0" borderId="0" xfId="0" applyFont="1" applyAlignment="1">
      <alignment horizontal="center" vertical="center" shrinkToFit="1"/>
    </xf>
    <xf numFmtId="0" fontId="34" fillId="0" borderId="1" xfId="0" applyFont="1" applyBorder="1" applyAlignment="1">
      <alignment horizontal="center" vertical="center"/>
    </xf>
    <xf numFmtId="0" fontId="35" fillId="0" borderId="2" xfId="0" applyFont="1" applyBorder="1" applyAlignment="1">
      <alignment vertical="center" shrinkToFit="1"/>
    </xf>
    <xf numFmtId="0" fontId="34"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8" fillId="0" borderId="0" xfId="0" applyFont="1">
      <alignment vertical="center"/>
    </xf>
    <xf numFmtId="0" fontId="38" fillId="0" borderId="0" xfId="0" applyFont="1">
      <alignment vertical="center"/>
    </xf>
    <xf numFmtId="0" fontId="36" fillId="0" borderId="5" xfId="0" applyFont="1" applyBorder="1">
      <alignment vertical="center"/>
    </xf>
    <xf numFmtId="177" fontId="36" fillId="0" borderId="0" xfId="2" applyNumberFormat="1" applyFont="1">
      <alignment vertical="center"/>
    </xf>
    <xf numFmtId="49" fontId="36" fillId="0" borderId="0" xfId="0" applyNumberFormat="1" applyFont="1" applyAlignment="1">
      <alignment vertical="top"/>
    </xf>
    <xf numFmtId="0" fontId="14" fillId="0" borderId="0" xfId="2" applyFont="1" applyAlignment="1">
      <alignment vertical="top" wrapText="1"/>
    </xf>
    <xf numFmtId="0" fontId="14" fillId="0" borderId="0" xfId="2" applyFont="1" applyAlignment="1">
      <alignment vertical="center" wrapText="1"/>
    </xf>
    <xf numFmtId="0" fontId="39" fillId="0" borderId="0" xfId="2" applyFont="1" applyAlignment="1">
      <alignment horizontal="right" vertical="center"/>
    </xf>
    <xf numFmtId="0" fontId="36" fillId="0" borderId="0" xfId="2" applyFont="1" applyAlignment="1">
      <alignment horizontal="right" vertical="center"/>
    </xf>
    <xf numFmtId="180" fontId="8" fillId="0" borderId="0" xfId="0" applyNumberFormat="1" applyFont="1">
      <alignment vertical="center"/>
    </xf>
    <xf numFmtId="180" fontId="37" fillId="0" borderId="0" xfId="0" applyNumberFormat="1" applyFont="1">
      <alignment vertical="center"/>
    </xf>
    <xf numFmtId="49" fontId="36" fillId="0" borderId="0" xfId="0" applyNumberFormat="1" applyFont="1" applyAlignment="1">
      <alignment vertical="center" shrinkToFit="1"/>
    </xf>
    <xf numFmtId="0" fontId="36" fillId="0" borderId="5" xfId="0" applyFont="1" applyBorder="1" applyAlignment="1">
      <alignment vertical="center" shrinkToFit="1"/>
    </xf>
    <xf numFmtId="49" fontId="14" fillId="0" borderId="0" xfId="2" applyNumberFormat="1" applyFont="1">
      <alignment vertical="center"/>
    </xf>
    <xf numFmtId="0" fontId="25" fillId="0" borderId="0" xfId="2" applyFont="1" applyAlignment="1">
      <alignment vertical="center" wrapText="1"/>
    </xf>
    <xf numFmtId="0" fontId="19" fillId="0" borderId="11" xfId="0" applyFont="1" applyBorder="1" applyAlignment="1">
      <alignment horizontal="center" vertical="center"/>
    </xf>
    <xf numFmtId="0" fontId="19" fillId="0" borderId="11" xfId="0" applyFont="1" applyBorder="1">
      <alignment vertical="center"/>
    </xf>
    <xf numFmtId="0" fontId="10" fillId="3" borderId="127" xfId="0" applyFont="1" applyFill="1" applyBorder="1" applyAlignment="1">
      <alignment horizontal="distributed" vertical="center" wrapText="1"/>
    </xf>
    <xf numFmtId="0" fontId="19" fillId="3" borderId="128" xfId="0" applyFont="1" applyFill="1" applyBorder="1" applyAlignment="1">
      <alignment vertical="center" wrapText="1"/>
    </xf>
    <xf numFmtId="0" fontId="19" fillId="3" borderId="131" xfId="0" applyFont="1" applyFill="1" applyBorder="1" applyAlignment="1">
      <alignment vertical="center" wrapText="1"/>
    </xf>
    <xf numFmtId="49" fontId="10" fillId="0" borderId="130"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0" fontId="19" fillId="3" borderId="132" xfId="0" applyFont="1" applyFill="1" applyBorder="1" applyAlignment="1">
      <alignment vertical="center" wrapText="1"/>
    </xf>
    <xf numFmtId="0" fontId="19" fillId="3" borderId="127" xfId="0" applyFont="1" applyFill="1" applyBorder="1" applyAlignment="1">
      <alignment horizontal="center" vertical="center"/>
    </xf>
    <xf numFmtId="0" fontId="19" fillId="3" borderId="129" xfId="0" applyFont="1" applyFill="1" applyBorder="1" applyAlignment="1">
      <alignment horizontal="center" vertical="center"/>
    </xf>
    <xf numFmtId="0" fontId="19" fillId="3" borderId="130" xfId="0" applyFont="1" applyFill="1" applyBorder="1" applyAlignment="1">
      <alignment horizontal="center" vertical="center"/>
    </xf>
    <xf numFmtId="0" fontId="19" fillId="3" borderId="0" xfId="0" applyFont="1" applyFill="1" applyAlignment="1">
      <alignment horizontal="center" vertical="center"/>
    </xf>
    <xf numFmtId="0" fontId="10" fillId="3" borderId="130" xfId="0" applyFont="1" applyFill="1" applyBorder="1" applyAlignment="1" applyProtection="1">
      <alignment vertical="top" wrapText="1" shrinkToFit="1"/>
      <protection locked="0"/>
    </xf>
    <xf numFmtId="0" fontId="10" fillId="3" borderId="0" xfId="0" applyFont="1" applyFill="1" applyAlignment="1" applyProtection="1">
      <alignment vertical="top" wrapText="1" shrinkToFit="1"/>
      <protection locked="0"/>
    </xf>
    <xf numFmtId="0" fontId="10" fillId="3" borderId="131" xfId="0" applyFont="1" applyFill="1" applyBorder="1" applyAlignment="1" applyProtection="1">
      <alignment vertical="top" wrapText="1" shrinkToFit="1"/>
      <protection locked="0"/>
    </xf>
    <xf numFmtId="0" fontId="19" fillId="3" borderId="133" xfId="0" applyFont="1" applyFill="1" applyBorder="1" applyAlignment="1">
      <alignment horizontal="center" vertical="center"/>
    </xf>
    <xf numFmtId="0" fontId="19" fillId="3" borderId="134" xfId="0" applyFont="1" applyFill="1" applyBorder="1" applyAlignment="1">
      <alignment horizontal="center" vertical="center"/>
    </xf>
    <xf numFmtId="0" fontId="16" fillId="0" borderId="0" xfId="0" applyFont="1" applyAlignment="1">
      <alignment horizontal="center" vertical="center"/>
    </xf>
    <xf numFmtId="0" fontId="16" fillId="0" borderId="0" xfId="0" applyFont="1">
      <alignment vertical="center"/>
    </xf>
    <xf numFmtId="178" fontId="8" fillId="0" borderId="19" xfId="2" applyNumberFormat="1" applyFont="1" applyBorder="1">
      <alignment vertical="center"/>
    </xf>
    <xf numFmtId="178" fontId="8" fillId="0" borderId="0" xfId="2" applyNumberFormat="1" applyFont="1">
      <alignment vertical="center"/>
    </xf>
    <xf numFmtId="178" fontId="8" fillId="0" borderId="20" xfId="2" applyNumberFormat="1" applyFont="1" applyBorder="1">
      <alignment vertical="center"/>
    </xf>
    <xf numFmtId="178" fontId="12" fillId="0" borderId="24" xfId="2" applyNumberFormat="1" applyFont="1" applyBorder="1">
      <alignment vertical="center"/>
    </xf>
    <xf numFmtId="49" fontId="12" fillId="0" borderId="0" xfId="2" applyNumberFormat="1" applyFont="1" applyAlignment="1">
      <alignment horizontal="center" vertical="center"/>
    </xf>
    <xf numFmtId="0" fontId="11" fillId="0" borderId="25" xfId="2" applyFont="1" applyBorder="1" applyAlignment="1">
      <alignment horizontal="left" vertical="center" shrinkToFit="1"/>
    </xf>
    <xf numFmtId="0" fontId="12" fillId="0" borderId="24" xfId="2" applyFont="1" applyBorder="1">
      <alignment vertical="center"/>
    </xf>
    <xf numFmtId="0" fontId="11" fillId="0" borderId="25" xfId="2" applyFont="1" applyBorder="1" applyAlignment="1">
      <alignment horizontal="left" vertical="center"/>
    </xf>
    <xf numFmtId="0" fontId="12" fillId="0" borderId="26" xfId="2" applyFont="1" applyBorder="1">
      <alignment vertical="center"/>
    </xf>
    <xf numFmtId="0" fontId="12" fillId="0" borderId="27" xfId="2" applyFont="1" applyBorder="1">
      <alignment vertical="center"/>
    </xf>
    <xf numFmtId="0" fontId="12" fillId="0" borderId="27" xfId="2" applyFont="1" applyBorder="1" applyAlignment="1">
      <alignment horizontal="distributed" vertical="center"/>
    </xf>
    <xf numFmtId="0" fontId="11" fillId="0" borderId="28" xfId="2" applyFont="1" applyBorder="1" applyAlignment="1">
      <alignment horizontal="left" vertical="center"/>
    </xf>
    <xf numFmtId="0" fontId="23" fillId="0" borderId="0" xfId="2" applyFont="1">
      <alignment vertical="center"/>
    </xf>
    <xf numFmtId="0" fontId="19" fillId="0" borderId="12" xfId="0" applyFont="1" applyBorder="1">
      <alignment vertical="center"/>
    </xf>
    <xf numFmtId="0" fontId="10" fillId="0" borderId="0" xfId="2" applyFont="1" applyAlignment="1">
      <alignment vertical="top" wrapText="1"/>
    </xf>
    <xf numFmtId="0" fontId="25" fillId="0" borderId="0" xfId="2" applyFont="1" applyAlignment="1">
      <alignment vertical="top" wrapText="1"/>
    </xf>
    <xf numFmtId="49" fontId="10" fillId="0" borderId="0" xfId="2" applyNumberFormat="1" applyFont="1" applyAlignment="1">
      <alignment vertical="top" wrapText="1"/>
    </xf>
    <xf numFmtId="0" fontId="25" fillId="0" borderId="0" xfId="2" applyFont="1" applyAlignment="1">
      <alignment vertical="center" shrinkToFit="1"/>
    </xf>
    <xf numFmtId="0" fontId="13" fillId="0" borderId="0" xfId="2" applyFont="1" applyAlignment="1">
      <alignment vertical="center" shrinkToFit="1"/>
    </xf>
    <xf numFmtId="0" fontId="13" fillId="0" borderId="0" xfId="2" applyFont="1">
      <alignment vertical="center"/>
    </xf>
    <xf numFmtId="0" fontId="10" fillId="0" borderId="130" xfId="0" applyFont="1" applyBorder="1">
      <alignment vertical="center"/>
    </xf>
    <xf numFmtId="0" fontId="14" fillId="0" borderId="14" xfId="0" applyFont="1" applyBorder="1" applyAlignment="1" applyProtection="1">
      <alignment horizontal="center" vertical="center"/>
      <protection locked="0"/>
    </xf>
    <xf numFmtId="0" fontId="52" fillId="0" borderId="0" xfId="2" applyFont="1">
      <alignment vertical="center"/>
    </xf>
    <xf numFmtId="0" fontId="53" fillId="0" borderId="0" xfId="0" applyFont="1">
      <alignment vertical="center"/>
    </xf>
    <xf numFmtId="0" fontId="48" fillId="0" borderId="0" xfId="0" applyFont="1">
      <alignment vertical="center"/>
    </xf>
    <xf numFmtId="0" fontId="19" fillId="0" borderId="14" xfId="0" applyFont="1" applyBorder="1" applyProtection="1">
      <alignment vertical="center"/>
      <protection locked="0"/>
    </xf>
    <xf numFmtId="0" fontId="19" fillId="0" borderId="13" xfId="0" applyFont="1" applyBorder="1" applyProtection="1">
      <alignment vertical="center"/>
      <protection locked="0"/>
    </xf>
    <xf numFmtId="0" fontId="14" fillId="0" borderId="14" xfId="0" applyFont="1" applyBorder="1" applyProtection="1">
      <alignment vertical="center"/>
      <protection locked="0"/>
    </xf>
    <xf numFmtId="0" fontId="14" fillId="0" borderId="13" xfId="0" applyFont="1" applyBorder="1" applyProtection="1">
      <alignment vertical="center"/>
      <protection locked="0"/>
    </xf>
    <xf numFmtId="0" fontId="14" fillId="0" borderId="0" xfId="0" applyFont="1" applyProtection="1">
      <alignment vertical="center"/>
      <protection locked="0"/>
    </xf>
    <xf numFmtId="0" fontId="14" fillId="0" borderId="16" xfId="0" applyFont="1" applyBorder="1" applyProtection="1">
      <alignment vertical="center"/>
      <protection locked="0"/>
    </xf>
    <xf numFmtId="0" fontId="10" fillId="3" borderId="133" xfId="0" applyFont="1" applyFill="1" applyBorder="1" applyAlignment="1" applyProtection="1">
      <alignment vertical="top" wrapText="1" shrinkToFit="1"/>
      <protection locked="0"/>
    </xf>
    <xf numFmtId="0" fontId="10" fillId="3" borderId="134" xfId="0" applyFont="1" applyFill="1" applyBorder="1" applyAlignment="1" applyProtection="1">
      <alignment vertical="top" wrapText="1" shrinkToFit="1"/>
      <protection locked="0"/>
    </xf>
    <xf numFmtId="0" fontId="10" fillId="3" borderId="132" xfId="0" applyFont="1" applyFill="1" applyBorder="1" applyAlignment="1" applyProtection="1">
      <alignment vertical="top" wrapText="1" shrinkToFit="1"/>
      <protection locked="0"/>
    </xf>
    <xf numFmtId="0" fontId="73" fillId="0" borderId="0" xfId="0" applyFont="1">
      <alignment vertical="center"/>
    </xf>
    <xf numFmtId="0" fontId="72" fillId="0" borderId="0" xfId="0" applyFont="1">
      <alignment vertical="center"/>
    </xf>
    <xf numFmtId="0" fontId="0" fillId="0" borderId="141" xfId="0" applyBorder="1">
      <alignment vertical="center"/>
    </xf>
    <xf numFmtId="0" fontId="58" fillId="0" borderId="0" xfId="0" applyFont="1">
      <alignment vertical="center"/>
    </xf>
    <xf numFmtId="0" fontId="0" fillId="0" borderId="141" xfId="0" applyBorder="1" applyAlignment="1">
      <alignment horizontal="center" vertical="top"/>
    </xf>
    <xf numFmtId="0" fontId="36" fillId="0" borderId="41" xfId="0" applyFont="1" applyBorder="1">
      <alignment vertical="center"/>
    </xf>
    <xf numFmtId="0" fontId="10" fillId="0" borderId="0" xfId="0" applyFont="1" applyAlignment="1">
      <alignment vertical="center" wrapText="1"/>
    </xf>
    <xf numFmtId="0" fontId="51" fillId="0" borderId="0" xfId="8" applyFont="1" applyAlignment="1">
      <alignment vertical="top"/>
    </xf>
    <xf numFmtId="0" fontId="51" fillId="0" borderId="180" xfId="0" applyFont="1" applyBorder="1" applyAlignment="1">
      <alignment vertical="top"/>
    </xf>
    <xf numFmtId="14" fontId="51" fillId="0" borderId="180" xfId="0" applyNumberFormat="1" applyFont="1" applyBorder="1" applyAlignment="1">
      <alignment vertical="top"/>
    </xf>
    <xf numFmtId="0" fontId="51" fillId="9" borderId="183" xfId="0" applyFont="1" applyFill="1" applyBorder="1" applyAlignment="1">
      <alignment vertical="top"/>
    </xf>
    <xf numFmtId="0" fontId="51" fillId="0" borderId="180" xfId="0" applyFont="1" applyBorder="1" applyAlignment="1">
      <alignment vertical="top" shrinkToFit="1"/>
    </xf>
    <xf numFmtId="14" fontId="51" fillId="0" borderId="180" xfId="0" applyNumberFormat="1" applyFont="1" applyBorder="1" applyAlignment="1">
      <alignment vertical="top" shrinkToFit="1"/>
    </xf>
    <xf numFmtId="0" fontId="51" fillId="0" borderId="180" xfId="0" applyFont="1" applyBorder="1" applyAlignment="1">
      <alignment vertical="top" wrapText="1"/>
    </xf>
    <xf numFmtId="14" fontId="51" fillId="0" borderId="180" xfId="0" applyNumberFormat="1" applyFont="1" applyBorder="1" applyAlignment="1">
      <alignment vertical="top" wrapText="1"/>
    </xf>
    <xf numFmtId="0" fontId="51" fillId="9" borderId="181" xfId="0" applyFont="1" applyFill="1" applyBorder="1" applyAlignment="1">
      <alignment vertical="top"/>
    </xf>
    <xf numFmtId="0" fontId="51" fillId="9" borderId="182" xfId="0" applyFont="1" applyFill="1" applyBorder="1" applyAlignment="1">
      <alignment vertical="top"/>
    </xf>
    <xf numFmtId="0" fontId="51" fillId="9" borderId="186" xfId="0" applyFont="1" applyFill="1" applyBorder="1" applyAlignment="1">
      <alignment vertical="top"/>
    </xf>
    <xf numFmtId="0" fontId="51" fillId="9" borderId="184" xfId="0" applyFont="1" applyFill="1" applyBorder="1" applyAlignment="1">
      <alignment vertical="top"/>
    </xf>
    <xf numFmtId="0" fontId="51" fillId="9" borderId="180" xfId="0" applyFont="1" applyFill="1" applyBorder="1" applyAlignment="1">
      <alignment vertical="top"/>
    </xf>
    <xf numFmtId="0" fontId="51" fillId="9" borderId="185" xfId="0" applyFont="1" applyFill="1" applyBorder="1" applyAlignment="1">
      <alignment vertical="top"/>
    </xf>
    <xf numFmtId="0" fontId="51" fillId="9" borderId="187" xfId="0" applyFont="1" applyFill="1" applyBorder="1" applyAlignment="1">
      <alignment vertical="top"/>
    </xf>
    <xf numFmtId="0" fontId="76" fillId="9" borderId="180" xfId="0" applyFont="1" applyFill="1" applyBorder="1" applyAlignment="1">
      <alignment vertical="top"/>
    </xf>
    <xf numFmtId="0" fontId="2" fillId="0" borderId="136" xfId="10" applyBorder="1">
      <alignment vertical="center"/>
    </xf>
    <xf numFmtId="0" fontId="2" fillId="0" borderId="137" xfId="10" applyBorder="1">
      <alignment vertical="center"/>
    </xf>
    <xf numFmtId="0" fontId="2" fillId="0" borderId="138" xfId="10" applyBorder="1">
      <alignment vertical="center"/>
    </xf>
    <xf numFmtId="0" fontId="2" fillId="0" borderId="0" xfId="10">
      <alignment vertical="center"/>
    </xf>
    <xf numFmtId="0" fontId="56" fillId="0" borderId="139" xfId="10" applyFont="1" applyBorder="1">
      <alignment vertical="center"/>
    </xf>
    <xf numFmtId="0" fontId="56" fillId="0" borderId="0" xfId="10" applyFont="1">
      <alignment vertical="center"/>
    </xf>
    <xf numFmtId="0" fontId="56" fillId="0" borderId="140" xfId="10" applyFont="1" applyBorder="1">
      <alignment vertical="center"/>
    </xf>
    <xf numFmtId="0" fontId="59" fillId="0" borderId="0" xfId="10" applyFont="1" applyAlignment="1">
      <alignment horizontal="right" vertical="top" shrinkToFit="1"/>
    </xf>
    <xf numFmtId="0" fontId="55" fillId="0" borderId="0" xfId="10" applyFont="1" applyAlignment="1">
      <alignment horizontal="right" vertical="top" shrinkToFit="1"/>
    </xf>
    <xf numFmtId="0" fontId="2" fillId="0" borderId="0" xfId="10" applyAlignment="1">
      <alignment vertical="center" wrapText="1"/>
    </xf>
    <xf numFmtId="0" fontId="60" fillId="0" borderId="139" xfId="10" applyFont="1" applyBorder="1" applyAlignment="1">
      <alignment horizontal="left" vertical="center"/>
    </xf>
    <xf numFmtId="0" fontId="60" fillId="0" borderId="139" xfId="10" applyFont="1" applyBorder="1">
      <alignment vertical="center"/>
    </xf>
    <xf numFmtId="0" fontId="56" fillId="0" borderId="142" xfId="10" applyFont="1" applyBorder="1" applyAlignment="1">
      <alignment horizontal="center" vertical="center" wrapText="1" shrinkToFit="1"/>
    </xf>
    <xf numFmtId="0" fontId="56" fillId="0" borderId="0" xfId="10" applyFont="1" applyAlignment="1">
      <alignment horizontal="center" vertical="center" shrinkToFit="1"/>
    </xf>
    <xf numFmtId="0" fontId="56" fillId="0" borderId="179" xfId="10" applyFont="1" applyBorder="1" applyAlignment="1">
      <alignment horizontal="center" vertical="center" shrinkToFit="1"/>
    </xf>
    <xf numFmtId="0" fontId="63" fillId="0" borderId="139" xfId="10" applyFont="1" applyBorder="1">
      <alignment vertical="center"/>
    </xf>
    <xf numFmtId="0" fontId="63" fillId="0" borderId="142" xfId="10" applyFont="1" applyBorder="1" applyAlignment="1">
      <alignment vertical="center" wrapText="1"/>
    </xf>
    <xf numFmtId="0" fontId="63" fillId="0" borderId="140" xfId="10" applyFont="1" applyBorder="1">
      <alignment vertical="center"/>
    </xf>
    <xf numFmtId="0" fontId="63" fillId="0" borderId="0" xfId="10" applyFont="1">
      <alignment vertical="center"/>
    </xf>
    <xf numFmtId="0" fontId="63" fillId="0" borderId="0" xfId="10" applyFont="1" applyAlignment="1">
      <alignment vertical="top"/>
    </xf>
    <xf numFmtId="0" fontId="63" fillId="0" borderId="0" xfId="10" applyFont="1" applyAlignment="1">
      <alignment horizontal="left" vertical="center"/>
    </xf>
    <xf numFmtId="0" fontId="63" fillId="0" borderId="142" xfId="10" applyFont="1" applyBorder="1" applyAlignment="1">
      <alignment horizontal="center" vertical="center"/>
    </xf>
    <xf numFmtId="0" fontId="63" fillId="0" borderId="0" xfId="10" applyFont="1" applyAlignment="1">
      <alignment horizontal="right" vertical="center" shrinkToFit="1"/>
    </xf>
    <xf numFmtId="0" fontId="63" fillId="0" borderId="0" xfId="10" applyFont="1" applyAlignment="1">
      <alignment horizontal="center" vertical="center"/>
    </xf>
    <xf numFmtId="0" fontId="2" fillId="0" borderId="0" xfId="10" applyAlignment="1">
      <alignment vertical="top" wrapText="1"/>
    </xf>
    <xf numFmtId="0" fontId="63" fillId="0" borderId="142" xfId="10" applyFont="1" applyBorder="1" applyAlignment="1">
      <alignment horizontal="left" vertical="center"/>
    </xf>
    <xf numFmtId="0" fontId="63" fillId="0" borderId="0" xfId="10" applyFont="1" applyAlignment="1">
      <alignment horizontal="left" vertical="top"/>
    </xf>
    <xf numFmtId="0" fontId="2" fillId="0" borderId="0" xfId="10" applyAlignment="1">
      <alignment vertical="top"/>
    </xf>
    <xf numFmtId="0" fontId="63" fillId="0" borderId="0" xfId="10" applyFont="1" applyAlignment="1">
      <alignment horizontal="right" vertical="center"/>
    </xf>
    <xf numFmtId="0" fontId="63" fillId="0" borderId="0" xfId="10" applyFont="1" applyAlignment="1">
      <alignment horizontal="left" vertical="center" shrinkToFit="1"/>
    </xf>
    <xf numFmtId="0" fontId="63" fillId="0" borderId="144" xfId="10" applyFont="1" applyBorder="1">
      <alignment vertical="center"/>
    </xf>
    <xf numFmtId="0" fontId="63" fillId="0" borderId="141" xfId="10" applyFont="1" applyBorder="1" applyAlignment="1">
      <alignment horizontal="left" vertical="center"/>
    </xf>
    <xf numFmtId="0" fontId="63" fillId="0" borderId="141" xfId="10" applyFont="1" applyBorder="1" applyAlignment="1">
      <alignment vertical="center" shrinkToFit="1"/>
    </xf>
    <xf numFmtId="0" fontId="63" fillId="0" borderId="141" xfId="10" applyFont="1" applyBorder="1">
      <alignment vertical="center"/>
    </xf>
    <xf numFmtId="0" fontId="63" fillId="0" borderId="141" xfId="10" applyFont="1" applyBorder="1" applyAlignment="1">
      <alignment vertical="top"/>
    </xf>
    <xf numFmtId="0" fontId="2" fillId="0" borderId="141" xfId="10" applyBorder="1">
      <alignment vertical="center"/>
    </xf>
    <xf numFmtId="0" fontId="2" fillId="0" borderId="145" xfId="10" applyBorder="1">
      <alignment vertical="center"/>
    </xf>
    <xf numFmtId="0" fontId="63" fillId="0" borderId="147" xfId="10" applyFont="1" applyBorder="1">
      <alignment vertical="center"/>
    </xf>
    <xf numFmtId="0" fontId="56" fillId="0" borderId="148" xfId="10" applyFont="1" applyBorder="1" applyAlignment="1">
      <alignment vertical="center" wrapText="1"/>
    </xf>
    <xf numFmtId="0" fontId="2" fillId="0" borderId="148" xfId="10" applyBorder="1" applyAlignment="1">
      <alignment vertical="center" wrapText="1"/>
    </xf>
    <xf numFmtId="0" fontId="2" fillId="0" borderId="149" xfId="10" applyBorder="1" applyAlignment="1">
      <alignment vertical="center" wrapText="1"/>
    </xf>
    <xf numFmtId="0" fontId="2" fillId="0" borderId="140" xfId="10" applyBorder="1" applyAlignment="1">
      <alignment vertical="center" wrapText="1"/>
    </xf>
    <xf numFmtId="0" fontId="2" fillId="8" borderId="147" xfId="10" applyFill="1" applyBorder="1" applyAlignment="1">
      <alignment vertical="center" wrapText="1"/>
    </xf>
    <xf numFmtId="0" fontId="2" fillId="8" borderId="148" xfId="10" applyFill="1" applyBorder="1" applyAlignment="1">
      <alignment vertical="center" wrapText="1"/>
    </xf>
    <xf numFmtId="0" fontId="2" fillId="8" borderId="149" xfId="10" applyFill="1" applyBorder="1" applyAlignment="1">
      <alignment vertical="center" wrapText="1"/>
    </xf>
    <xf numFmtId="0" fontId="2" fillId="0" borderId="50" xfId="10" applyBorder="1" applyAlignment="1">
      <alignment vertical="center" wrapText="1"/>
    </xf>
    <xf numFmtId="0" fontId="2" fillId="0" borderId="0" xfId="10" applyAlignment="1">
      <alignment vertical="center" shrinkToFit="1"/>
    </xf>
    <xf numFmtId="0" fontId="2" fillId="8" borderId="0" xfId="10" applyFill="1">
      <alignment vertical="center"/>
    </xf>
    <xf numFmtId="0" fontId="2" fillId="8" borderId="0" xfId="10" applyFill="1" applyAlignment="1">
      <alignment vertical="center" wrapText="1"/>
    </xf>
    <xf numFmtId="0" fontId="2" fillId="8" borderId="50" xfId="10" applyFill="1" applyBorder="1" applyAlignment="1">
      <alignment vertical="center" wrapText="1"/>
    </xf>
    <xf numFmtId="0" fontId="56" fillId="8" borderId="0" xfId="10" applyFont="1" applyFill="1">
      <alignment vertical="center"/>
    </xf>
    <xf numFmtId="0" fontId="63" fillId="8" borderId="50" xfId="10" applyFont="1" applyFill="1" applyBorder="1">
      <alignment vertical="center"/>
    </xf>
    <xf numFmtId="0" fontId="63" fillId="0" borderId="50" xfId="10" applyFont="1" applyBorder="1">
      <alignment vertical="center"/>
    </xf>
    <xf numFmtId="0" fontId="63" fillId="0" borderId="140" xfId="10" applyFont="1" applyBorder="1" applyAlignment="1">
      <alignment horizontal="left" vertical="center"/>
    </xf>
    <xf numFmtId="0" fontId="56" fillId="8" borderId="151" xfId="10" applyFont="1" applyFill="1" applyBorder="1">
      <alignment vertical="center"/>
    </xf>
    <xf numFmtId="0" fontId="56" fillId="8" borderId="152" xfId="10" applyFont="1" applyFill="1" applyBorder="1" applyAlignment="1">
      <alignment horizontal="left" vertical="center"/>
    </xf>
    <xf numFmtId="0" fontId="56" fillId="8" borderId="152" xfId="10" applyFont="1" applyFill="1" applyBorder="1" applyAlignment="1">
      <alignment vertical="center" shrinkToFit="1"/>
    </xf>
    <xf numFmtId="0" fontId="56" fillId="8" borderId="152" xfId="10" applyFont="1" applyFill="1" applyBorder="1">
      <alignment vertical="center"/>
    </xf>
    <xf numFmtId="0" fontId="56" fillId="8" borderId="153" xfId="10" applyFont="1" applyFill="1" applyBorder="1">
      <alignment vertical="center"/>
    </xf>
    <xf numFmtId="0" fontId="56" fillId="0" borderId="50" xfId="10" applyFont="1" applyBorder="1">
      <alignment vertical="center"/>
    </xf>
    <xf numFmtId="0" fontId="56" fillId="0" borderId="0" xfId="10" applyFont="1" applyAlignment="1">
      <alignment horizontal="left" vertical="center"/>
    </xf>
    <xf numFmtId="0" fontId="56" fillId="0" borderId="0" xfId="10" applyFont="1" applyAlignment="1">
      <alignment vertical="center" shrinkToFit="1"/>
    </xf>
    <xf numFmtId="0" fontId="59" fillId="0" borderId="0" xfId="10" applyFont="1">
      <alignment vertical="center"/>
    </xf>
    <xf numFmtId="0" fontId="56" fillId="0" borderId="150" xfId="10" applyFont="1" applyBorder="1">
      <alignment vertical="center"/>
    </xf>
    <xf numFmtId="0" fontId="59" fillId="0" borderId="155" xfId="10" applyFont="1" applyBorder="1">
      <alignment vertical="center"/>
    </xf>
    <xf numFmtId="0" fontId="56" fillId="0" borderId="157" xfId="10" applyFont="1" applyBorder="1">
      <alignment vertical="center"/>
    </xf>
    <xf numFmtId="0" fontId="59" fillId="0" borderId="151" xfId="10" applyFont="1" applyBorder="1">
      <alignment vertical="center"/>
    </xf>
    <xf numFmtId="0" fontId="59" fillId="0" borderId="152" xfId="10" applyFont="1" applyBorder="1">
      <alignment vertical="center"/>
    </xf>
    <xf numFmtId="0" fontId="56" fillId="0" borderId="152" xfId="10" applyFont="1" applyBorder="1">
      <alignment vertical="center"/>
    </xf>
    <xf numFmtId="0" fontId="56" fillId="0" borderId="152" xfId="10" applyFont="1" applyBorder="1" applyAlignment="1">
      <alignment horizontal="left" vertical="center"/>
    </xf>
    <xf numFmtId="0" fontId="59" fillId="0" borderId="152" xfId="10" applyFont="1" applyBorder="1" applyAlignment="1">
      <alignment horizontal="left" vertical="center"/>
    </xf>
    <xf numFmtId="0" fontId="2" fillId="0" borderId="144" xfId="10" applyBorder="1">
      <alignment vertical="center"/>
    </xf>
    <xf numFmtId="0" fontId="2" fillId="0" borderId="173" xfId="10" applyBorder="1">
      <alignment vertical="center"/>
    </xf>
    <xf numFmtId="0" fontId="56" fillId="0" borderId="163" xfId="10" applyFont="1" applyBorder="1">
      <alignment vertical="center"/>
    </xf>
    <xf numFmtId="0" fontId="2" fillId="0" borderId="163" xfId="10" applyBorder="1">
      <alignment vertical="center"/>
    </xf>
    <xf numFmtId="0" fontId="56" fillId="0" borderId="160" xfId="10" applyFont="1" applyBorder="1">
      <alignment vertical="center"/>
    </xf>
    <xf numFmtId="0" fontId="56" fillId="0" borderId="162" xfId="10" applyFont="1" applyBorder="1">
      <alignment vertical="center"/>
    </xf>
    <xf numFmtId="0" fontId="56" fillId="0" borderId="161" xfId="10" applyFont="1" applyBorder="1">
      <alignment vertical="center"/>
    </xf>
    <xf numFmtId="0" fontId="56" fillId="7" borderId="163" xfId="10" applyFont="1" applyFill="1" applyBorder="1">
      <alignment vertical="center"/>
    </xf>
    <xf numFmtId="0" fontId="56" fillId="7" borderId="162" xfId="10" applyFont="1" applyFill="1" applyBorder="1">
      <alignment vertical="center"/>
    </xf>
    <xf numFmtId="49" fontId="2" fillId="0" borderId="177" xfId="10" applyNumberFormat="1" applyBorder="1">
      <alignment vertical="center"/>
    </xf>
    <xf numFmtId="0" fontId="2" fillId="0" borderId="188" xfId="10" applyBorder="1">
      <alignment vertical="center"/>
    </xf>
    <xf numFmtId="0" fontId="2" fillId="0" borderId="175" xfId="10" applyBorder="1">
      <alignment vertical="center"/>
    </xf>
    <xf numFmtId="0" fontId="2" fillId="0" borderId="153" xfId="10" applyBorder="1">
      <alignment vertical="center"/>
    </xf>
    <xf numFmtId="0" fontId="56" fillId="0" borderId="0" xfId="10" applyFont="1" applyAlignment="1">
      <alignment horizontal="left" vertical="center" shrinkToFit="1"/>
    </xf>
    <xf numFmtId="0" fontId="56" fillId="0" borderId="148" xfId="10" applyFont="1" applyBorder="1">
      <alignment vertical="center"/>
    </xf>
    <xf numFmtId="0" fontId="56" fillId="0" borderId="151" xfId="10" applyFont="1" applyBorder="1">
      <alignment vertical="center"/>
    </xf>
    <xf numFmtId="0" fontId="56" fillId="0" borderId="153" xfId="10" applyFont="1" applyBorder="1">
      <alignment vertical="center"/>
    </xf>
    <xf numFmtId="0" fontId="56" fillId="0" borderId="165" xfId="10" applyFont="1" applyBorder="1">
      <alignment vertical="center"/>
    </xf>
    <xf numFmtId="0" fontId="56" fillId="0" borderId="166" xfId="10" applyFont="1" applyBorder="1">
      <alignment vertical="center"/>
    </xf>
    <xf numFmtId="0" fontId="56" fillId="0" borderId="167" xfId="10" applyFont="1" applyBorder="1">
      <alignment vertical="center"/>
    </xf>
    <xf numFmtId="0" fontId="2" fillId="0" borderId="0" xfId="10" applyAlignment="1">
      <alignment horizontal="right"/>
    </xf>
    <xf numFmtId="0" fontId="70" fillId="0" borderId="0" xfId="10" applyFont="1">
      <alignment vertical="center"/>
    </xf>
    <xf numFmtId="49" fontId="51" fillId="0" borderId="180" xfId="0" applyNumberFormat="1" applyFont="1" applyBorder="1" applyAlignment="1">
      <alignment vertical="top" shrinkToFit="1"/>
    </xf>
    <xf numFmtId="0" fontId="112" fillId="0" borderId="0" xfId="0" applyFont="1">
      <alignment vertical="center"/>
    </xf>
    <xf numFmtId="0" fontId="112" fillId="0" borderId="0" xfId="0" applyFont="1" applyAlignment="1"/>
    <xf numFmtId="0" fontId="113" fillId="0" borderId="0" xfId="0" applyFont="1" applyAlignment="1"/>
    <xf numFmtId="0" fontId="112" fillId="0" borderId="0" xfId="0" applyFont="1" applyAlignment="1">
      <alignment horizontal="center" vertical="center"/>
    </xf>
    <xf numFmtId="0" fontId="114" fillId="0" borderId="0" xfId="0" applyFont="1">
      <alignment vertical="center"/>
    </xf>
    <xf numFmtId="0" fontId="115" fillId="0" borderId="0" xfId="0" applyFont="1" applyAlignment="1">
      <alignment horizontal="center" vertical="center"/>
    </xf>
    <xf numFmtId="177" fontId="115" fillId="0" borderId="0" xfId="0" applyNumberFormat="1" applyFont="1" applyAlignment="1">
      <alignment horizontal="center" vertical="center"/>
    </xf>
    <xf numFmtId="0" fontId="116" fillId="0" borderId="0" xfId="0" applyFont="1" applyAlignment="1">
      <alignment horizontal="center" vertical="center"/>
    </xf>
    <xf numFmtId="0" fontId="112" fillId="0" borderId="0" xfId="0" applyFont="1" applyAlignment="1">
      <alignment vertical="top"/>
    </xf>
    <xf numFmtId="177" fontId="112" fillId="0" borderId="0" xfId="0" applyNumberFormat="1" applyFont="1" applyAlignment="1">
      <alignment horizontal="center"/>
    </xf>
    <xf numFmtId="177" fontId="112" fillId="0" borderId="0" xfId="0" applyNumberFormat="1" applyFont="1" applyAlignment="1"/>
    <xf numFmtId="0" fontId="117" fillId="0" borderId="0" xfId="0" applyFont="1" applyAlignment="1">
      <alignment horizontal="center"/>
    </xf>
    <xf numFmtId="0" fontId="115" fillId="0" borderId="0" xfId="0" applyFont="1">
      <alignment vertical="center"/>
    </xf>
    <xf numFmtId="0" fontId="115" fillId="0" borderId="189" xfId="0" applyFont="1" applyBorder="1">
      <alignment vertical="center"/>
    </xf>
    <xf numFmtId="0" fontId="115" fillId="0" borderId="142" xfId="0" applyFont="1" applyBorder="1">
      <alignment vertical="center"/>
    </xf>
    <xf numFmtId="0" fontId="115" fillId="0" borderId="203" xfId="0" applyFont="1" applyBorder="1">
      <alignment vertical="center"/>
    </xf>
    <xf numFmtId="179" fontId="115" fillId="0" borderId="0" xfId="0" applyNumberFormat="1" applyFont="1" applyAlignment="1">
      <alignment horizontal="center" vertical="center"/>
    </xf>
    <xf numFmtId="0" fontId="115" fillId="0" borderId="190" xfId="0" applyFont="1" applyBorder="1">
      <alignment vertical="center"/>
    </xf>
    <xf numFmtId="179" fontId="115" fillId="0" borderId="190" xfId="0" applyNumberFormat="1" applyFont="1" applyBorder="1">
      <alignment vertical="center"/>
    </xf>
    <xf numFmtId="0" fontId="112" fillId="0" borderId="190" xfId="0" applyFont="1" applyBorder="1">
      <alignment vertical="center"/>
    </xf>
    <xf numFmtId="0" fontId="119" fillId="0" borderId="205" xfId="0" applyFont="1" applyBorder="1">
      <alignment vertical="center"/>
    </xf>
    <xf numFmtId="0" fontId="119" fillId="0" borderId="190" xfId="0" applyFont="1" applyBorder="1">
      <alignment vertical="center"/>
    </xf>
    <xf numFmtId="0" fontId="119" fillId="0" borderId="206" xfId="0" applyFont="1" applyBorder="1">
      <alignment vertical="center"/>
    </xf>
    <xf numFmtId="0" fontId="120" fillId="0" borderId="207" xfId="0" applyFont="1" applyBorder="1" applyAlignment="1">
      <alignment horizontal="center" vertical="top"/>
    </xf>
    <xf numFmtId="0" fontId="120" fillId="0" borderId="210" xfId="0" applyFont="1" applyBorder="1" applyAlignment="1">
      <alignment horizontal="center" vertical="top"/>
    </xf>
    <xf numFmtId="0" fontId="115" fillId="0" borderId="0" xfId="0" applyFont="1" applyAlignment="1">
      <alignment vertical="top" wrapText="1"/>
    </xf>
    <xf numFmtId="0" fontId="115" fillId="0" borderId="211" xfId="0" applyFont="1" applyBorder="1" applyAlignment="1">
      <alignment vertical="top" wrapText="1"/>
    </xf>
    <xf numFmtId="0" fontId="122" fillId="0" borderId="0" xfId="0" applyFont="1">
      <alignment vertical="center"/>
    </xf>
    <xf numFmtId="0" fontId="123" fillId="0" borderId="0" xfId="0" applyFont="1" applyAlignment="1">
      <alignment horizontal="center" vertical="center"/>
    </xf>
    <xf numFmtId="0" fontId="0" fillId="0" borderId="1" xfId="0" applyBorder="1" applyAlignment="1">
      <alignment horizontal="center" vertical="center" shrinkToFit="1"/>
    </xf>
    <xf numFmtId="0" fontId="12" fillId="0" borderId="0" xfId="0" applyFont="1" applyAlignment="1">
      <alignment horizontal="left" vertical="center" wrapText="1"/>
    </xf>
    <xf numFmtId="0" fontId="36" fillId="0" borderId="45" xfId="0" applyFont="1" applyBorder="1" applyAlignment="1">
      <alignment vertical="center" shrinkToFit="1"/>
    </xf>
    <xf numFmtId="0" fontId="36" fillId="0" borderId="1" xfId="0" applyFont="1" applyBorder="1" applyAlignment="1">
      <alignment vertical="center" shrinkToFit="1"/>
    </xf>
    <xf numFmtId="0" fontId="36" fillId="0" borderId="51" xfId="0" applyFont="1" applyBorder="1" applyAlignment="1">
      <alignment vertical="center" shrinkToFit="1"/>
    </xf>
    <xf numFmtId="0" fontId="36" fillId="0" borderId="8" xfId="0" applyFont="1" applyBorder="1" applyAlignment="1">
      <alignment vertical="center" shrinkToFit="1"/>
    </xf>
    <xf numFmtId="0" fontId="36" fillId="0" borderId="0" xfId="0" applyFont="1" applyAlignment="1">
      <alignment vertical="center" shrinkToFit="1"/>
    </xf>
    <xf numFmtId="0" fontId="36" fillId="0" borderId="41" xfId="0" applyFont="1" applyBorder="1" applyAlignment="1">
      <alignment vertical="center" shrinkToFit="1"/>
    </xf>
    <xf numFmtId="0" fontId="36" fillId="0" borderId="47" xfId="0" applyFont="1" applyBorder="1" applyAlignment="1">
      <alignment vertical="center" shrinkToFit="1"/>
    </xf>
    <xf numFmtId="0" fontId="36" fillId="0" borderId="3" xfId="0" applyFont="1" applyBorder="1" applyAlignment="1">
      <alignment vertical="center" shrinkToFit="1"/>
    </xf>
    <xf numFmtId="0" fontId="36" fillId="0" borderId="52" xfId="0" applyFont="1" applyBorder="1" applyAlignment="1">
      <alignment vertical="center" shrinkToFit="1"/>
    </xf>
    <xf numFmtId="0" fontId="36" fillId="0" borderId="45" xfId="0" applyFont="1" applyBorder="1" applyAlignment="1">
      <alignment horizontal="center" vertical="center" shrinkToFit="1"/>
    </xf>
    <xf numFmtId="0" fontId="36" fillId="0" borderId="51" xfId="0" applyFont="1" applyBorder="1" applyAlignment="1">
      <alignment horizontal="center" vertical="center"/>
    </xf>
    <xf numFmtId="0" fontId="36" fillId="0" borderId="47" xfId="0" applyFont="1" applyBorder="1" applyAlignment="1">
      <alignment horizontal="center" vertical="center"/>
    </xf>
    <xf numFmtId="0" fontId="36" fillId="0" borderId="52" xfId="0" applyFont="1" applyBorder="1" applyAlignment="1">
      <alignment horizontal="center" vertical="center"/>
    </xf>
    <xf numFmtId="0" fontId="35" fillId="0" borderId="59" xfId="0" applyFont="1" applyBorder="1" applyAlignment="1">
      <alignment horizontal="distributed" vertical="center" shrinkToFit="1"/>
    </xf>
    <xf numFmtId="0" fontId="36" fillId="0" borderId="59" xfId="0" applyFont="1" applyBorder="1" applyAlignment="1">
      <alignment horizontal="center" vertical="center" shrinkToFit="1"/>
    </xf>
    <xf numFmtId="0" fontId="36" fillId="0" borderId="39"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32" xfId="0" applyFont="1" applyBorder="1" applyAlignment="1">
      <alignment horizontal="center" vertical="center" shrinkToFit="1"/>
    </xf>
    <xf numFmtId="0" fontId="36" fillId="0" borderId="60" xfId="0" applyFont="1" applyBorder="1" applyAlignment="1">
      <alignment horizontal="center" vertical="center" shrinkToFit="1"/>
    </xf>
    <xf numFmtId="0" fontId="36" fillId="0" borderId="61" xfId="0" applyFont="1" applyBorder="1" applyAlignment="1">
      <alignment horizontal="center" vertical="center" shrinkToFit="1"/>
    </xf>
    <xf numFmtId="0" fontId="36" fillId="0" borderId="62" xfId="0" applyFont="1" applyBorder="1" applyAlignment="1">
      <alignment horizontal="center" vertical="center" shrinkToFit="1"/>
    </xf>
    <xf numFmtId="0" fontId="37" fillId="4" borderId="30" xfId="0" applyFont="1" applyFill="1" applyBorder="1" applyAlignment="1" applyProtection="1">
      <alignment horizontal="right" vertical="center" shrinkToFit="1"/>
      <protection locked="0"/>
    </xf>
    <xf numFmtId="0" fontId="37" fillId="4" borderId="31" xfId="0" applyFont="1" applyFill="1" applyBorder="1" applyAlignment="1" applyProtection="1">
      <alignment horizontal="right" vertical="center" shrinkToFit="1"/>
      <protection locked="0"/>
    </xf>
    <xf numFmtId="0" fontId="37" fillId="4" borderId="63" xfId="0" applyFont="1" applyFill="1" applyBorder="1" applyAlignment="1" applyProtection="1">
      <alignment horizontal="right" vertical="center" shrinkToFit="1"/>
      <protection locked="0"/>
    </xf>
    <xf numFmtId="0" fontId="37" fillId="4" borderId="61" xfId="0" applyFont="1" applyFill="1" applyBorder="1" applyAlignment="1" applyProtection="1">
      <alignment horizontal="right" vertical="center" shrinkToFit="1"/>
      <protection locked="0"/>
    </xf>
    <xf numFmtId="0" fontId="36" fillId="0" borderId="31" xfId="0" applyFont="1" applyBorder="1" applyAlignment="1">
      <alignment horizontal="left" vertical="center" shrinkToFit="1"/>
    </xf>
    <xf numFmtId="0" fontId="36" fillId="0" borderId="49" xfId="0" applyFont="1" applyBorder="1" applyAlignment="1">
      <alignment horizontal="left" vertical="center" shrinkToFit="1"/>
    </xf>
    <xf numFmtId="0" fontId="36" fillId="0" borderId="61" xfId="0" applyFont="1" applyBorder="1" applyAlignment="1">
      <alignment horizontal="left" vertical="center" shrinkToFit="1"/>
    </xf>
    <xf numFmtId="0" fontId="36" fillId="0" borderId="64" xfId="0" applyFont="1" applyBorder="1" applyAlignment="1">
      <alignment horizontal="left" vertical="center" shrinkToFit="1"/>
    </xf>
    <xf numFmtId="0" fontId="36" fillId="0" borderId="9" xfId="0" applyFont="1" applyBorder="1" applyAlignment="1">
      <alignment horizontal="center" vertical="center"/>
    </xf>
    <xf numFmtId="0" fontId="36" fillId="0" borderId="0" xfId="0" applyFont="1" applyAlignment="1">
      <alignment horizontal="center" vertical="center"/>
    </xf>
    <xf numFmtId="0" fontId="36" fillId="0" borderId="47"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69" xfId="0" applyFont="1" applyBorder="1" applyAlignment="1">
      <alignment horizontal="center" vertical="center" shrinkToFit="1"/>
    </xf>
    <xf numFmtId="0" fontId="36" fillId="0" borderId="70" xfId="0" applyFont="1" applyBorder="1" applyAlignment="1">
      <alignment horizontal="center" vertical="center" shrinkToFit="1"/>
    </xf>
    <xf numFmtId="0" fontId="36" fillId="0" borderId="71" xfId="0" applyFont="1" applyBorder="1" applyAlignment="1">
      <alignment horizontal="center" vertical="center" shrinkToFit="1"/>
    </xf>
    <xf numFmtId="0" fontId="36" fillId="0" borderId="0" xfId="0" applyFont="1" applyAlignment="1">
      <alignment horizontal="center" vertical="center" shrinkToFit="1"/>
    </xf>
    <xf numFmtId="0" fontId="37" fillId="6" borderId="0" xfId="0" applyFont="1" applyFill="1" applyAlignment="1" applyProtection="1">
      <alignment horizontal="center" vertical="center" shrinkToFit="1"/>
      <protection locked="0"/>
    </xf>
    <xf numFmtId="0" fontId="37" fillId="6" borderId="3" xfId="0" applyFont="1" applyFill="1" applyBorder="1" applyAlignment="1" applyProtection="1">
      <alignment horizontal="center" vertical="center" shrinkToFit="1"/>
      <protection locked="0"/>
    </xf>
    <xf numFmtId="0" fontId="37" fillId="4" borderId="0" xfId="0" applyFont="1" applyFill="1" applyAlignment="1" applyProtection="1">
      <alignment horizontal="center" vertical="center" shrinkToFit="1"/>
      <protection locked="0"/>
    </xf>
    <xf numFmtId="0" fontId="37" fillId="4" borderId="3" xfId="0" applyFont="1" applyFill="1" applyBorder="1" applyAlignment="1" applyProtection="1">
      <alignment horizontal="center" vertical="center" shrinkToFit="1"/>
      <protection locked="0"/>
    </xf>
    <xf numFmtId="0" fontId="36" fillId="0" borderId="41" xfId="0" applyFont="1" applyBorder="1" applyAlignment="1">
      <alignment horizontal="center" vertical="center" shrinkToFit="1"/>
    </xf>
    <xf numFmtId="0" fontId="36" fillId="0" borderId="52" xfId="0" applyFont="1" applyBorder="1" applyAlignment="1">
      <alignment horizontal="center" vertical="center" shrinkToFit="1"/>
    </xf>
    <xf numFmtId="0" fontId="36" fillId="0" borderId="66" xfId="0" applyFont="1" applyBorder="1" applyAlignment="1">
      <alignment horizontal="center" vertical="center" shrinkToFit="1"/>
    </xf>
    <xf numFmtId="0" fontId="36" fillId="0" borderId="67" xfId="0" applyFont="1" applyBorder="1" applyAlignment="1">
      <alignment horizontal="center" vertical="center" shrinkToFit="1"/>
    </xf>
    <xf numFmtId="0" fontId="37" fillId="6" borderId="8" xfId="0" applyFont="1" applyFill="1" applyBorder="1" applyAlignment="1" applyProtection="1">
      <alignment horizontal="center" vertical="center" shrinkToFit="1"/>
      <protection locked="0"/>
    </xf>
    <xf numFmtId="0" fontId="37" fillId="6" borderId="68" xfId="0" applyFont="1" applyFill="1" applyBorder="1" applyAlignment="1" applyProtection="1">
      <alignment horizontal="center" vertical="center" shrinkToFit="1"/>
      <protection locked="0"/>
    </xf>
    <xf numFmtId="0" fontId="37" fillId="6" borderId="61" xfId="0" applyFont="1" applyFill="1" applyBorder="1" applyAlignment="1" applyProtection="1">
      <alignment horizontal="center" vertical="center" shrinkToFit="1"/>
      <protection locked="0"/>
    </xf>
    <xf numFmtId="0" fontId="36" fillId="0" borderId="39"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1"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69" xfId="0" applyFont="1" applyBorder="1" applyAlignment="1">
      <alignment horizontal="center" vertical="center" wrapText="1" shrinkToFit="1"/>
    </xf>
    <xf numFmtId="0" fontId="34" fillId="0" borderId="7" xfId="0" applyFont="1" applyBorder="1" applyAlignment="1">
      <alignment horizontal="center" vertical="center" shrinkToFit="1"/>
    </xf>
    <xf numFmtId="0" fontId="34" fillId="0" borderId="1" xfId="0" applyFont="1" applyBorder="1" applyAlignment="1">
      <alignment horizontal="center" vertical="center" shrinkToFit="1"/>
    </xf>
    <xf numFmtId="0" fontId="43" fillId="4" borderId="1" xfId="0" applyFont="1" applyFill="1" applyBorder="1" applyAlignment="1" applyProtection="1">
      <alignment horizontal="center" vertical="center" shrinkToFit="1"/>
      <protection locked="0"/>
    </xf>
    <xf numFmtId="0" fontId="43" fillId="5" borderId="1" xfId="0" applyFont="1" applyFill="1" applyBorder="1" applyAlignment="1" applyProtection="1">
      <alignment horizontal="center" vertical="center" shrinkToFit="1"/>
      <protection locked="0"/>
    </xf>
    <xf numFmtId="49" fontId="43" fillId="0" borderId="1" xfId="0" applyNumberFormat="1" applyFont="1" applyBorder="1" applyAlignment="1" applyProtection="1">
      <alignment horizontal="center" vertical="center"/>
      <protection locked="0"/>
    </xf>
    <xf numFmtId="49" fontId="43" fillId="0" borderId="44" xfId="0" applyNumberFormat="1" applyFont="1" applyBorder="1" applyAlignment="1" applyProtection="1">
      <alignment horizontal="center" vertical="center"/>
      <protection locked="0"/>
    </xf>
    <xf numFmtId="0" fontId="8" fillId="5" borderId="33" xfId="0" applyFont="1" applyFill="1" applyBorder="1" applyAlignment="1" applyProtection="1">
      <alignment horizontal="left" vertical="center" shrinkToFit="1"/>
      <protection locked="0"/>
    </xf>
    <xf numFmtId="0" fontId="8" fillId="5" borderId="0" xfId="0" applyFont="1" applyFill="1" applyAlignment="1" applyProtection="1">
      <alignment horizontal="left" vertical="center" shrinkToFit="1"/>
      <protection locked="0"/>
    </xf>
    <xf numFmtId="0" fontId="8" fillId="5" borderId="50" xfId="0" applyFont="1" applyFill="1" applyBorder="1" applyAlignment="1" applyProtection="1">
      <alignment horizontal="left" vertical="center" shrinkToFit="1"/>
      <protection locked="0"/>
    </xf>
    <xf numFmtId="0" fontId="8" fillId="5" borderId="53" xfId="0" applyFont="1" applyFill="1" applyBorder="1" applyAlignment="1" applyProtection="1">
      <alignment horizontal="left" vertical="center" shrinkToFit="1"/>
      <protection locked="0"/>
    </xf>
    <xf numFmtId="0" fontId="8" fillId="5" borderId="3" xfId="0" applyFont="1" applyFill="1" applyBorder="1" applyAlignment="1" applyProtection="1">
      <alignment horizontal="left" vertical="center" shrinkToFit="1"/>
      <protection locked="0"/>
    </xf>
    <xf numFmtId="0" fontId="8" fillId="5" borderId="4" xfId="0" applyFont="1" applyFill="1" applyBorder="1" applyAlignment="1" applyProtection="1">
      <alignment horizontal="left" vertical="center" shrinkToFit="1"/>
      <protection locked="0"/>
    </xf>
    <xf numFmtId="0" fontId="37" fillId="4" borderId="61" xfId="0" applyFont="1" applyFill="1" applyBorder="1" applyAlignment="1" applyProtection="1">
      <alignment horizontal="center" vertical="center" shrinkToFit="1"/>
      <protection locked="0"/>
    </xf>
    <xf numFmtId="0" fontId="36" fillId="0" borderId="50" xfId="0" applyFont="1" applyBorder="1" applyAlignment="1">
      <alignment horizontal="center" vertical="center" shrinkToFit="1"/>
    </xf>
    <xf numFmtId="0" fontId="36" fillId="0" borderId="4" xfId="0" applyFont="1" applyBorder="1" applyAlignment="1">
      <alignment horizontal="center" vertical="center" shrinkToFit="1"/>
    </xf>
    <xf numFmtId="0" fontId="37" fillId="4" borderId="31" xfId="0" applyFont="1" applyFill="1" applyBorder="1" applyAlignment="1" applyProtection="1">
      <alignment horizontal="center" vertical="center" shrinkToFit="1"/>
      <protection locked="0"/>
    </xf>
    <xf numFmtId="0" fontId="36" fillId="0" borderId="40" xfId="0" applyFont="1" applyBorder="1" applyAlignment="1">
      <alignment horizontal="center" vertical="center" shrinkToFit="1"/>
    </xf>
    <xf numFmtId="0" fontId="35" fillId="0" borderId="40" xfId="0" applyFont="1" applyBorder="1" applyAlignment="1">
      <alignment horizontal="center" vertical="center" textRotation="255" shrinkToFit="1"/>
    </xf>
    <xf numFmtId="0" fontId="35" fillId="0" borderId="41" xfId="0" applyFont="1" applyBorder="1" applyAlignment="1">
      <alignment horizontal="center" vertical="center" textRotation="255" shrinkToFit="1"/>
    </xf>
    <xf numFmtId="0" fontId="35" fillId="0" borderId="52" xfId="0" applyFont="1" applyBorder="1" applyAlignment="1">
      <alignment horizontal="center" vertical="center" textRotation="255" shrinkToFit="1"/>
    </xf>
    <xf numFmtId="0" fontId="37" fillId="6" borderId="48" xfId="0" applyFont="1" applyFill="1" applyBorder="1" applyAlignment="1" applyProtection="1">
      <alignment horizontal="center" vertical="center" shrinkToFit="1"/>
      <protection locked="0"/>
    </xf>
    <xf numFmtId="0" fontId="37" fillId="6" borderId="31" xfId="0" applyFont="1" applyFill="1" applyBorder="1" applyAlignment="1" applyProtection="1">
      <alignment horizontal="center" vertical="center" shrinkToFit="1"/>
      <protection locked="0"/>
    </xf>
    <xf numFmtId="0" fontId="37" fillId="6" borderId="49" xfId="0" applyFont="1" applyFill="1" applyBorder="1" applyAlignment="1" applyProtection="1">
      <alignment horizontal="center" vertical="center" shrinkToFit="1"/>
      <protection locked="0"/>
    </xf>
    <xf numFmtId="0" fontId="37" fillId="6" borderId="50" xfId="0" applyFont="1" applyFill="1" applyBorder="1" applyAlignment="1" applyProtection="1">
      <alignment horizontal="center" vertical="center" shrinkToFit="1"/>
      <protection locked="0"/>
    </xf>
    <xf numFmtId="0" fontId="37" fillId="6" borderId="47" xfId="0" applyFont="1" applyFill="1" applyBorder="1" applyAlignment="1" applyProtection="1">
      <alignment horizontal="center" vertical="center" shrinkToFit="1"/>
      <protection locked="0"/>
    </xf>
    <xf numFmtId="0" fontId="37" fillId="6" borderId="4" xfId="0" applyFont="1" applyFill="1" applyBorder="1" applyAlignment="1" applyProtection="1">
      <alignment horizontal="center" vertical="center" shrinkToFit="1"/>
      <protection locked="0"/>
    </xf>
    <xf numFmtId="0" fontId="8" fillId="4" borderId="0" xfId="0" applyFont="1" applyFill="1" applyAlignment="1" applyProtection="1">
      <alignment horizontal="left" vertical="center" shrinkToFit="1"/>
      <protection locked="0"/>
    </xf>
    <xf numFmtId="0" fontId="8" fillId="4" borderId="41"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left" vertical="center" shrinkToFit="1"/>
      <protection locked="0"/>
    </xf>
    <xf numFmtId="0" fontId="8" fillId="4" borderId="52" xfId="0" applyFont="1" applyFill="1" applyBorder="1" applyAlignment="1" applyProtection="1">
      <alignment horizontal="left" vertical="center" shrinkToFit="1"/>
      <protection locked="0"/>
    </xf>
    <xf numFmtId="0" fontId="36" fillId="0" borderId="1" xfId="0" applyFont="1" applyBorder="1" applyAlignment="1">
      <alignment horizontal="center" vertical="center" shrinkToFit="1"/>
    </xf>
    <xf numFmtId="0" fontId="36" fillId="0" borderId="51" xfId="0" applyFont="1" applyBorder="1" applyAlignment="1">
      <alignment horizontal="center" vertical="center" shrinkToFit="1"/>
    </xf>
    <xf numFmtId="0" fontId="37" fillId="4" borderId="1" xfId="0" applyFont="1" applyFill="1" applyBorder="1" applyAlignment="1" applyProtection="1">
      <alignment horizontal="center" vertical="center" shrinkToFit="1"/>
      <protection locked="0"/>
    </xf>
    <xf numFmtId="0" fontId="37" fillId="4" borderId="51" xfId="0" applyFont="1" applyFill="1" applyBorder="1" applyAlignment="1" applyProtection="1">
      <alignment horizontal="center" vertical="center" shrinkToFit="1"/>
      <protection locked="0"/>
    </xf>
    <xf numFmtId="0" fontId="37" fillId="4" borderId="52" xfId="0" applyFont="1" applyFill="1" applyBorder="1" applyAlignment="1" applyProtection="1">
      <alignment horizontal="center" vertical="center" shrinkToFit="1"/>
      <protection locked="0"/>
    </xf>
    <xf numFmtId="0" fontId="36" fillId="0" borderId="5"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76" xfId="0" applyFont="1" applyBorder="1" applyAlignment="1">
      <alignment horizontal="center" vertical="center" shrinkToFit="1"/>
    </xf>
    <xf numFmtId="0" fontId="36" fillId="0" borderId="55" xfId="0" applyFont="1" applyBorder="1" applyAlignment="1">
      <alignment horizontal="center" vertical="center" shrinkToFit="1"/>
    </xf>
    <xf numFmtId="0" fontId="36" fillId="0" borderId="57"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8" xfId="0" applyFont="1" applyBorder="1" applyAlignment="1">
      <alignment horizontal="center" vertical="center" shrinkToFit="1"/>
    </xf>
    <xf numFmtId="0" fontId="37" fillId="3" borderId="48" xfId="0" applyFont="1" applyFill="1" applyBorder="1" applyAlignment="1" applyProtection="1">
      <alignment horizontal="center" vertical="center" shrinkToFit="1"/>
      <protection locked="0"/>
    </xf>
    <xf numFmtId="0" fontId="37" fillId="3" borderId="31" xfId="0" applyFont="1" applyFill="1" applyBorder="1" applyAlignment="1" applyProtection="1">
      <alignment horizontal="center" vertical="center" shrinkToFit="1"/>
      <protection locked="0"/>
    </xf>
    <xf numFmtId="0" fontId="37" fillId="3" borderId="47" xfId="0" applyFont="1" applyFill="1" applyBorder="1" applyAlignment="1" applyProtection="1">
      <alignment horizontal="center" vertical="center" shrinkToFit="1"/>
      <protection locked="0"/>
    </xf>
    <xf numFmtId="0" fontId="37" fillId="3" borderId="3" xfId="0" applyFont="1" applyFill="1" applyBorder="1" applyAlignment="1" applyProtection="1">
      <alignment horizontal="center" vertical="center" shrinkToFit="1"/>
      <protection locked="0"/>
    </xf>
    <xf numFmtId="0" fontId="37" fillId="4" borderId="146" xfId="0" applyFont="1" applyFill="1" applyBorder="1" applyAlignment="1" applyProtection="1">
      <alignment horizontal="center" vertical="center" shrinkToFit="1"/>
      <protection locked="0"/>
    </xf>
    <xf numFmtId="0" fontId="35" fillId="0" borderId="48" xfId="0" applyFont="1" applyBorder="1" applyAlignment="1">
      <alignment horizontal="center" vertical="center" shrinkToFit="1"/>
    </xf>
    <xf numFmtId="0" fontId="35" fillId="0" borderId="31" xfId="0" applyFont="1" applyBorder="1" applyAlignment="1">
      <alignment horizontal="center" vertical="center" shrinkToFit="1"/>
    </xf>
    <xf numFmtId="0" fontId="35" fillId="0" borderId="32" xfId="0" applyFont="1" applyBorder="1" applyAlignment="1">
      <alignment horizontal="center" vertical="center" shrinkToFit="1"/>
    </xf>
    <xf numFmtId="0" fontId="41" fillId="4" borderId="30" xfId="0" applyFont="1" applyFill="1" applyBorder="1" applyAlignment="1" applyProtection="1">
      <alignment horizontal="left" vertical="center" shrinkToFit="1"/>
      <protection locked="0"/>
    </xf>
    <xf numFmtId="0" fontId="41" fillId="4" borderId="31" xfId="0" applyFont="1" applyFill="1" applyBorder="1" applyAlignment="1" applyProtection="1">
      <alignment horizontal="left" vertical="center" shrinkToFit="1"/>
      <protection locked="0"/>
    </xf>
    <xf numFmtId="0" fontId="41" fillId="4" borderId="40" xfId="0" applyFont="1" applyFill="1" applyBorder="1" applyAlignment="1" applyProtection="1">
      <alignment horizontal="left" vertical="center" shrinkToFit="1"/>
      <protection locked="0"/>
    </xf>
    <xf numFmtId="0" fontId="41" fillId="4" borderId="53" xfId="0" applyFont="1" applyFill="1" applyBorder="1" applyAlignment="1" applyProtection="1">
      <alignment horizontal="left" vertical="center" shrinkToFit="1"/>
      <protection locked="0"/>
    </xf>
    <xf numFmtId="0" fontId="41" fillId="4" borderId="3" xfId="0" applyFont="1" applyFill="1" applyBorder="1" applyAlignment="1" applyProtection="1">
      <alignment horizontal="left" vertical="center" shrinkToFit="1"/>
      <protection locked="0"/>
    </xf>
    <xf numFmtId="0" fontId="41" fillId="4" borderId="52" xfId="0" applyFont="1" applyFill="1" applyBorder="1" applyAlignment="1" applyProtection="1">
      <alignment horizontal="left" vertical="center" shrinkToFit="1"/>
      <protection locked="0"/>
    </xf>
    <xf numFmtId="0" fontId="36" fillId="0" borderId="48" xfId="0" applyFont="1" applyBorder="1" applyAlignment="1">
      <alignment horizontal="center" vertical="center" textRotation="255" shrinkToFit="1"/>
    </xf>
    <xf numFmtId="0" fontId="36" fillId="0" borderId="40" xfId="0" applyFont="1" applyBorder="1" applyAlignment="1">
      <alignment horizontal="center" vertical="center" textRotation="255" shrinkToFit="1"/>
    </xf>
    <xf numFmtId="0" fontId="36" fillId="0" borderId="8" xfId="0" applyFont="1" applyBorder="1" applyAlignment="1">
      <alignment horizontal="center" vertical="center" textRotation="255" shrinkToFit="1"/>
    </xf>
    <xf numFmtId="0" fontId="36" fillId="0" borderId="41" xfId="0" applyFont="1" applyBorder="1" applyAlignment="1">
      <alignment horizontal="center" vertical="center" textRotation="255" shrinkToFit="1"/>
    </xf>
    <xf numFmtId="0" fontId="36" fillId="0" borderId="47" xfId="0" applyFont="1" applyBorder="1" applyAlignment="1">
      <alignment horizontal="center" vertical="center" textRotation="255" shrinkToFit="1"/>
    </xf>
    <xf numFmtId="0" fontId="36" fillId="0" borderId="52" xfId="0" applyFont="1" applyBorder="1" applyAlignment="1">
      <alignment horizontal="center" vertical="center" textRotation="255" shrinkToFit="1"/>
    </xf>
    <xf numFmtId="0" fontId="36" fillId="0" borderId="190" xfId="0" applyFont="1" applyBorder="1" applyAlignment="1">
      <alignment horizontal="center" vertical="center" shrinkToFit="1"/>
    </xf>
    <xf numFmtId="0" fontId="36" fillId="0" borderId="72" xfId="0" applyFont="1" applyBorder="1" applyAlignment="1">
      <alignment horizontal="center" vertical="center" shrinkToFit="1"/>
    </xf>
    <xf numFmtId="0" fontId="36" fillId="0" borderId="73" xfId="0" applyFont="1" applyBorder="1" applyAlignment="1">
      <alignment horizontal="center" vertical="center" shrinkToFit="1"/>
    </xf>
    <xf numFmtId="0" fontId="36" fillId="0" borderId="74" xfId="0" applyFont="1" applyBorder="1" applyAlignment="1">
      <alignment horizontal="center" vertical="center" shrinkToFit="1"/>
    </xf>
    <xf numFmtId="0" fontId="34" fillId="0" borderId="0" xfId="0" applyFont="1" applyAlignment="1">
      <alignment horizontal="center" vertical="center" shrinkToFit="1"/>
    </xf>
    <xf numFmtId="0" fontId="36" fillId="0" borderId="46"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36" xfId="0" applyFont="1" applyBorder="1" applyAlignment="1">
      <alignment horizontal="center" vertical="center" shrinkToFit="1"/>
    </xf>
    <xf numFmtId="0" fontId="37" fillId="4" borderId="7" xfId="0" applyFont="1" applyFill="1" applyBorder="1" applyAlignment="1" applyProtection="1">
      <alignment horizontal="right" vertical="center" shrinkToFit="1"/>
      <protection locked="0"/>
    </xf>
    <xf numFmtId="0" fontId="37" fillId="4" borderId="1" xfId="0" applyFont="1" applyFill="1" applyBorder="1" applyAlignment="1" applyProtection="1">
      <alignment horizontal="right" vertical="center" shrinkToFit="1"/>
      <protection locked="0"/>
    </xf>
    <xf numFmtId="0" fontId="37" fillId="4" borderId="35" xfId="0" applyFont="1" applyFill="1" applyBorder="1" applyAlignment="1" applyProtection="1">
      <alignment horizontal="right" vertical="center" shrinkToFit="1"/>
      <protection locked="0"/>
    </xf>
    <xf numFmtId="0" fontId="37" fillId="4" borderId="37" xfId="0" applyFont="1" applyFill="1" applyBorder="1" applyAlignment="1" applyProtection="1">
      <alignment horizontal="right" vertical="center" shrinkToFit="1"/>
      <protection locked="0"/>
    </xf>
    <xf numFmtId="3" fontId="36" fillId="0" borderId="1" xfId="0" applyNumberFormat="1" applyFont="1" applyBorder="1" applyAlignment="1">
      <alignment horizontal="center" vertical="center" shrinkToFit="1"/>
    </xf>
    <xf numFmtId="0" fontId="36" fillId="0" borderId="43" xfId="0" applyFont="1" applyBorder="1" applyAlignment="1">
      <alignment horizontal="center" vertical="center" shrinkToFit="1"/>
    </xf>
    <xf numFmtId="0" fontId="36" fillId="0" borderId="37" xfId="0" applyFont="1" applyBorder="1" applyAlignment="1">
      <alignment vertical="center" shrinkToFit="1"/>
    </xf>
    <xf numFmtId="0" fontId="36" fillId="0" borderId="49" xfId="0" applyFont="1" applyBorder="1" applyAlignment="1">
      <alignment horizontal="center" vertical="center" shrinkToFit="1"/>
    </xf>
    <xf numFmtId="0" fontId="37" fillId="3" borderId="45" xfId="0" applyFont="1" applyFill="1" applyBorder="1" applyAlignment="1" applyProtection="1">
      <alignment horizontal="center" vertical="center" shrinkToFit="1"/>
      <protection locked="0"/>
    </xf>
    <xf numFmtId="0" fontId="37" fillId="3" borderId="1" xfId="0" applyFont="1" applyFill="1" applyBorder="1" applyAlignment="1" applyProtection="1">
      <alignment horizontal="center" vertical="center" shrinkToFit="1"/>
      <protection locked="0"/>
    </xf>
    <xf numFmtId="0" fontId="8" fillId="5" borderId="189" xfId="0" applyFont="1" applyFill="1" applyBorder="1" applyAlignment="1" applyProtection="1">
      <alignment horizontal="center" vertical="center" shrinkToFit="1"/>
      <protection locked="0"/>
    </xf>
    <xf numFmtId="0" fontId="8" fillId="5" borderId="190" xfId="0" applyFont="1" applyFill="1" applyBorder="1" applyAlignment="1" applyProtection="1">
      <alignment horizontal="center" vertical="center" shrinkToFit="1"/>
      <protection locked="0"/>
    </xf>
    <xf numFmtId="0" fontId="8" fillId="5" borderId="191" xfId="0" applyFont="1" applyFill="1" applyBorder="1" applyAlignment="1" applyProtection="1">
      <alignment horizontal="center" vertical="center" shrinkToFit="1"/>
      <protection locked="0"/>
    </xf>
    <xf numFmtId="0" fontId="8" fillId="5" borderId="142" xfId="0" applyFont="1" applyFill="1" applyBorder="1" applyAlignment="1" applyProtection="1">
      <alignment horizontal="center" vertical="center" shrinkToFit="1"/>
      <protection locked="0"/>
    </xf>
    <xf numFmtId="0" fontId="8" fillId="5" borderId="0" xfId="0" applyFont="1" applyFill="1" applyAlignment="1" applyProtection="1">
      <alignment horizontal="center" vertical="center" shrinkToFit="1"/>
      <protection locked="0"/>
    </xf>
    <xf numFmtId="0" fontId="8" fillId="5" borderId="41" xfId="0" applyFont="1" applyFill="1" applyBorder="1" applyAlignment="1" applyProtection="1">
      <alignment horizontal="center" vertical="center" shrinkToFit="1"/>
      <protection locked="0"/>
    </xf>
    <xf numFmtId="0" fontId="8" fillId="5" borderId="53"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52" xfId="0" applyFont="1" applyFill="1" applyBorder="1" applyAlignment="1" applyProtection="1">
      <alignment horizontal="center" vertical="center" shrinkToFit="1"/>
      <protection locked="0"/>
    </xf>
    <xf numFmtId="0" fontId="36" fillId="0" borderId="44" xfId="0" applyFont="1" applyBorder="1" applyAlignment="1">
      <alignment horizontal="center" vertical="center" shrinkToFit="1"/>
    </xf>
    <xf numFmtId="0" fontId="36" fillId="0" borderId="50" xfId="0" applyFont="1" applyBorder="1" applyAlignment="1">
      <alignment vertical="center" shrinkToFit="1"/>
    </xf>
    <xf numFmtId="0" fontId="36" fillId="0" borderId="54" xfId="0" applyFont="1" applyBorder="1" applyAlignment="1">
      <alignment vertical="center" shrinkToFit="1"/>
    </xf>
    <xf numFmtId="0" fontId="47" fillId="0" borderId="45" xfId="0" applyFont="1" applyBorder="1" applyAlignment="1">
      <alignment horizontal="center" vertical="center" shrinkToFit="1"/>
    </xf>
    <xf numFmtId="0" fontId="47" fillId="0" borderId="1" xfId="0" applyFont="1" applyBorder="1" applyAlignment="1">
      <alignment horizontal="center" vertical="center" shrinkToFit="1"/>
    </xf>
    <xf numFmtId="0" fontId="47" fillId="0" borderId="46" xfId="0" applyFont="1" applyBorder="1" applyAlignment="1">
      <alignment horizontal="center" vertical="center" shrinkToFit="1"/>
    </xf>
    <xf numFmtId="0" fontId="41" fillId="6" borderId="79" xfId="0" applyFont="1" applyFill="1" applyBorder="1" applyAlignment="1" applyProtection="1">
      <alignment horizontal="center" vertical="center" shrinkToFit="1"/>
      <protection locked="0"/>
    </xf>
    <xf numFmtId="0" fontId="41" fillId="6" borderId="70" xfId="0" applyFont="1" applyFill="1" applyBorder="1" applyAlignment="1" applyProtection="1">
      <alignment horizontal="center" vertical="center" shrinkToFit="1"/>
      <protection locked="0"/>
    </xf>
    <xf numFmtId="0" fontId="41" fillId="4" borderId="70" xfId="0" applyFont="1" applyFill="1" applyBorder="1" applyAlignment="1" applyProtection="1">
      <alignment horizontal="center" vertical="center" shrinkToFit="1"/>
      <protection locked="0"/>
    </xf>
    <xf numFmtId="0" fontId="42" fillId="0" borderId="48" xfId="0" applyFont="1" applyBorder="1" applyAlignment="1">
      <alignment horizontal="center" vertical="center" shrinkToFit="1"/>
    </xf>
    <xf numFmtId="0" fontId="42" fillId="0" borderId="31" xfId="0" applyFont="1" applyBorder="1" applyAlignment="1">
      <alignment horizontal="center" vertical="center" shrinkToFit="1"/>
    </xf>
    <xf numFmtId="0" fontId="42" fillId="0" borderId="32" xfId="0" applyFont="1" applyBorder="1" applyAlignment="1">
      <alignment horizontal="center" vertical="center" shrinkToFit="1"/>
    </xf>
    <xf numFmtId="0" fontId="49" fillId="5" borderId="121" xfId="0" applyFont="1" applyFill="1" applyBorder="1" applyAlignment="1">
      <alignment horizontal="left" vertical="center" shrinkToFit="1"/>
    </xf>
    <xf numFmtId="0" fontId="6" fillId="5" borderId="122" xfId="0" applyFont="1" applyFill="1" applyBorder="1" applyAlignment="1">
      <alignment horizontal="left" vertical="center" shrinkToFit="1"/>
    </xf>
    <xf numFmtId="0" fontId="6" fillId="5" borderId="77" xfId="0" applyFont="1" applyFill="1" applyBorder="1" applyAlignment="1">
      <alignment horizontal="left" vertical="center" shrinkToFit="1"/>
    </xf>
    <xf numFmtId="0" fontId="34" fillId="0" borderId="125" xfId="0" applyFont="1" applyBorder="1" applyAlignment="1">
      <alignment horizontal="left" vertical="center" wrapText="1"/>
    </xf>
    <xf numFmtId="0" fontId="34" fillId="0" borderId="122" xfId="0" applyFont="1" applyBorder="1" applyAlignment="1">
      <alignment horizontal="left" vertical="center" wrapText="1"/>
    </xf>
    <xf numFmtId="0" fontId="34" fillId="0" borderId="124" xfId="0" applyFont="1" applyBorder="1" applyAlignment="1">
      <alignment horizontal="left" vertical="center" wrapText="1"/>
    </xf>
    <xf numFmtId="0" fontId="42" fillId="0" borderId="45"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46" xfId="0" applyFont="1" applyBorder="1" applyAlignment="1">
      <alignment horizontal="center" vertical="center" shrinkToFit="1"/>
    </xf>
    <xf numFmtId="0" fontId="6" fillId="5" borderId="119" xfId="0" applyFont="1" applyFill="1" applyBorder="1" applyAlignment="1">
      <alignment horizontal="left" vertical="center" shrinkToFit="1"/>
    </xf>
    <xf numFmtId="0" fontId="6" fillId="5" borderId="73" xfId="0" applyFont="1" applyFill="1" applyBorder="1" applyAlignment="1">
      <alignment horizontal="left" vertical="center" shrinkToFit="1"/>
    </xf>
    <xf numFmtId="0" fontId="6" fillId="5" borderId="126" xfId="0" applyFont="1" applyFill="1" applyBorder="1" applyAlignment="1">
      <alignment horizontal="left" vertical="center" shrinkToFit="1"/>
    </xf>
    <xf numFmtId="0" fontId="34" fillId="0" borderId="72" xfId="0" applyFont="1" applyBorder="1" applyAlignment="1">
      <alignment horizontal="left" vertical="center" wrapText="1"/>
    </xf>
    <xf numFmtId="0" fontId="34" fillId="0" borderId="73" xfId="0" applyFont="1" applyBorder="1" applyAlignment="1">
      <alignment horizontal="left" vertical="center" wrapText="1"/>
    </xf>
    <xf numFmtId="0" fontId="34" fillId="0" borderId="118" xfId="0" applyFont="1" applyBorder="1" applyAlignment="1">
      <alignment horizontal="left" vertical="center" wrapText="1"/>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 xfId="0" applyFont="1" applyBorder="1" applyAlignment="1">
      <alignment horizontal="center" vertical="center"/>
    </xf>
    <xf numFmtId="0" fontId="36" fillId="0" borderId="38" xfId="0" applyFont="1" applyBorder="1" applyAlignment="1">
      <alignment horizontal="center" vertical="center"/>
    </xf>
    <xf numFmtId="0" fontId="35" fillId="0" borderId="120" xfId="0" applyFont="1" applyBorder="1" applyAlignment="1">
      <alignment horizontal="center" vertical="center" textRotation="255" shrinkToFit="1"/>
    </xf>
    <xf numFmtId="0" fontId="35" fillId="0" borderId="66" xfId="0" applyFont="1" applyBorder="1" applyAlignment="1">
      <alignment horizontal="center" vertical="center" textRotation="255" shrinkToFit="1"/>
    </xf>
    <xf numFmtId="0" fontId="35" fillId="0" borderId="67" xfId="0" applyFont="1" applyBorder="1" applyAlignment="1">
      <alignment horizontal="center" vertical="center" textRotation="255" shrinkToFit="1"/>
    </xf>
    <xf numFmtId="0" fontId="36" fillId="0" borderId="39" xfId="0" applyFont="1" applyBorder="1" applyAlignment="1">
      <alignment horizontal="center" vertical="center" wrapText="1" shrinkToFit="1"/>
    </xf>
    <xf numFmtId="0" fontId="36" fillId="0" borderId="31" xfId="0" applyFont="1" applyBorder="1" applyAlignment="1">
      <alignment horizontal="center" vertical="center" wrapText="1" shrinkToFit="1"/>
    </xf>
    <xf numFmtId="0" fontId="36" fillId="0" borderId="40"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41" xfId="0" applyFont="1" applyBorder="1" applyAlignment="1">
      <alignment horizontal="center" vertical="center" wrapText="1" shrinkToFit="1"/>
    </xf>
    <xf numFmtId="0" fontId="36" fillId="0" borderId="42" xfId="0" applyFont="1" applyBorder="1" applyAlignment="1">
      <alignment horizontal="center" vertical="center" wrapText="1" shrinkToFit="1"/>
    </xf>
    <xf numFmtId="0" fontId="36" fillId="0" borderId="37" xfId="0" applyFont="1" applyBorder="1" applyAlignment="1">
      <alignment horizontal="center" vertical="center" wrapText="1" shrinkToFit="1"/>
    </xf>
    <xf numFmtId="0" fontId="36" fillId="0" borderId="43" xfId="0" applyFont="1" applyBorder="1" applyAlignment="1">
      <alignment horizontal="center" vertical="center" wrapText="1" shrinkToFit="1"/>
    </xf>
    <xf numFmtId="0" fontId="35" fillId="0" borderId="55" xfId="0" applyFont="1" applyBorder="1" applyAlignment="1">
      <alignment horizontal="center" vertical="center" wrapText="1" shrinkToFit="1"/>
    </xf>
    <xf numFmtId="0" fontId="35" fillId="0" borderId="56" xfId="0" applyFont="1" applyBorder="1" applyAlignment="1">
      <alignment horizontal="center" vertical="center" shrinkToFit="1"/>
    </xf>
    <xf numFmtId="0" fontId="35" fillId="0" borderId="57" xfId="0" applyFont="1" applyBorder="1" applyAlignment="1">
      <alignment horizontal="center" vertical="center" shrinkToFit="1"/>
    </xf>
    <xf numFmtId="0" fontId="35" fillId="0" borderId="58" xfId="0" applyFont="1" applyBorder="1" applyAlignment="1">
      <alignment horizontal="center" vertical="center" shrinkToFit="1"/>
    </xf>
    <xf numFmtId="0" fontId="41" fillId="5" borderId="30" xfId="0" applyFont="1" applyFill="1" applyBorder="1" applyAlignment="1" applyProtection="1">
      <alignment horizontal="left" vertical="center" shrinkToFit="1"/>
      <protection locked="0"/>
    </xf>
    <xf numFmtId="0" fontId="41" fillId="5" borderId="31" xfId="0" applyFont="1" applyFill="1" applyBorder="1" applyAlignment="1" applyProtection="1">
      <alignment horizontal="left" vertical="center" shrinkToFit="1"/>
      <protection locked="0"/>
    </xf>
    <xf numFmtId="0" fontId="41" fillId="5" borderId="49" xfId="0" applyFont="1" applyFill="1" applyBorder="1" applyAlignment="1" applyProtection="1">
      <alignment horizontal="left" vertical="center" shrinkToFit="1"/>
      <protection locked="0"/>
    </xf>
    <xf numFmtId="0" fontId="41" fillId="5" borderId="53" xfId="0" applyFont="1" applyFill="1" applyBorder="1" applyAlignment="1" applyProtection="1">
      <alignment horizontal="left" vertical="center" shrinkToFit="1"/>
      <protection locked="0"/>
    </xf>
    <xf numFmtId="0" fontId="41" fillId="5" borderId="3" xfId="0" applyFont="1" applyFill="1" applyBorder="1" applyAlignment="1" applyProtection="1">
      <alignment horizontal="left" vertical="center" shrinkToFit="1"/>
      <protection locked="0"/>
    </xf>
    <xf numFmtId="0" fontId="41" fillId="5" borderId="4" xfId="0" applyFont="1" applyFill="1" applyBorder="1" applyAlignment="1" applyProtection="1">
      <alignment horizontal="left" vertical="center" shrinkToFit="1"/>
      <protection locked="0"/>
    </xf>
    <xf numFmtId="0" fontId="36" fillId="0" borderId="34" xfId="0" applyFont="1" applyBorder="1" applyAlignment="1">
      <alignment horizontal="center" vertical="center" shrinkToFit="1"/>
    </xf>
    <xf numFmtId="0" fontId="8" fillId="5" borderId="7" xfId="0" applyFont="1" applyFill="1" applyBorder="1" applyAlignment="1" applyProtection="1">
      <alignment horizontal="left" vertical="center" shrinkToFit="1"/>
      <protection locked="0"/>
    </xf>
    <xf numFmtId="0" fontId="8" fillId="5" borderId="1" xfId="0" applyFont="1" applyFill="1" applyBorder="1" applyAlignment="1" applyProtection="1">
      <alignment horizontal="left" vertical="center" shrinkToFit="1"/>
      <protection locked="0"/>
    </xf>
    <xf numFmtId="0" fontId="8" fillId="5" borderId="44" xfId="0" applyFont="1" applyFill="1" applyBorder="1" applyAlignment="1" applyProtection="1">
      <alignment horizontal="left" vertical="center" shrinkToFit="1"/>
      <protection locked="0"/>
    </xf>
    <xf numFmtId="0" fontId="36" fillId="0" borderId="57" xfId="0" applyFont="1" applyBorder="1" applyAlignment="1">
      <alignment horizontal="center" vertical="center" wrapText="1" shrinkToFit="1"/>
    </xf>
    <xf numFmtId="0" fontId="36" fillId="0" borderId="58" xfId="0" applyFont="1" applyBorder="1" applyAlignment="1">
      <alignment horizontal="center" vertical="center" shrinkToFit="1"/>
    </xf>
    <xf numFmtId="0" fontId="77" fillId="0" borderId="7" xfId="0" applyFont="1" applyBorder="1" applyAlignment="1">
      <alignment horizontal="center" vertical="center" shrinkToFit="1"/>
    </xf>
    <xf numFmtId="0" fontId="36" fillId="0" borderId="116" xfId="0" applyFont="1" applyBorder="1" applyAlignment="1">
      <alignment horizontal="center" vertical="center" shrinkToFit="1"/>
    </xf>
    <xf numFmtId="0" fontId="36" fillId="0" borderId="117" xfId="0" applyFont="1" applyBorder="1" applyAlignment="1">
      <alignment horizontal="center" vertical="center" shrinkToFit="1"/>
    </xf>
    <xf numFmtId="0" fontId="37" fillId="4" borderId="7" xfId="0" applyFont="1" applyFill="1" applyBorder="1" applyAlignment="1" applyProtection="1">
      <alignment horizontal="center" vertical="center" shrinkToFit="1"/>
      <protection locked="0"/>
    </xf>
    <xf numFmtId="0" fontId="37" fillId="4" borderId="33" xfId="0" applyFont="1" applyFill="1" applyBorder="1" applyAlignment="1" applyProtection="1">
      <alignment horizontal="center" vertical="center" shrinkToFit="1"/>
      <protection locked="0"/>
    </xf>
    <xf numFmtId="0" fontId="37" fillId="4" borderId="41" xfId="0" applyFont="1" applyFill="1" applyBorder="1" applyAlignment="1" applyProtection="1">
      <alignment horizontal="center" vertical="center" shrinkToFit="1"/>
      <protection locked="0"/>
    </xf>
    <xf numFmtId="0" fontId="37" fillId="4" borderId="45" xfId="0" applyFont="1" applyFill="1" applyBorder="1" applyAlignment="1" applyProtection="1">
      <alignment horizontal="center" vertical="center" shrinkToFit="1"/>
      <protection locked="0"/>
    </xf>
    <xf numFmtId="0" fontId="37" fillId="4" borderId="8" xfId="0" applyFont="1" applyFill="1" applyBorder="1" applyAlignment="1" applyProtection="1">
      <alignment horizontal="center" vertical="center" shrinkToFit="1"/>
      <protection locked="0"/>
    </xf>
    <xf numFmtId="0" fontId="37" fillId="4" borderId="50" xfId="0" applyFont="1" applyFill="1" applyBorder="1" applyAlignment="1" applyProtection="1">
      <alignment horizontal="center" vertical="center" shrinkToFit="1"/>
      <protection locked="0"/>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37" fillId="0" borderId="1" xfId="0" applyFont="1" applyBorder="1" applyAlignment="1">
      <alignment horizontal="center" vertical="center" shrinkToFit="1"/>
    </xf>
    <xf numFmtId="0" fontId="37" fillId="0" borderId="37" xfId="0" applyFont="1" applyBorder="1" applyAlignment="1">
      <alignment horizontal="center" vertical="center" shrinkToFit="1"/>
    </xf>
    <xf numFmtId="0" fontId="37" fillId="5" borderId="1" xfId="0" applyFont="1" applyFill="1" applyBorder="1" applyAlignment="1" applyProtection="1">
      <alignment horizontal="center" vertical="center" shrinkToFit="1"/>
      <protection locked="0"/>
    </xf>
    <xf numFmtId="0" fontId="37" fillId="5" borderId="3" xfId="0" applyFont="1" applyFill="1" applyBorder="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7" fillId="5" borderId="37" xfId="0" applyFont="1" applyFill="1" applyBorder="1" applyAlignment="1" applyProtection="1">
      <alignment horizontal="center" vertical="center" shrinkToFit="1"/>
      <protection locked="0"/>
    </xf>
    <xf numFmtId="0" fontId="36" fillId="0" borderId="54" xfId="0" applyFont="1" applyBorder="1" applyAlignment="1">
      <alignment horizontal="center" vertical="center" shrinkToFit="1"/>
    </xf>
    <xf numFmtId="0" fontId="36" fillId="0" borderId="80"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84" xfId="0" applyFont="1" applyBorder="1" applyAlignment="1">
      <alignment horizontal="center" vertical="center" shrinkToFit="1"/>
    </xf>
    <xf numFmtId="0" fontId="36" fillId="0" borderId="65" xfId="0" applyFont="1" applyBorder="1" applyAlignment="1">
      <alignment horizontal="center" vertical="center" shrinkToFit="1"/>
    </xf>
    <xf numFmtId="0" fontId="36" fillId="0" borderId="85" xfId="0" applyFont="1" applyBorder="1" applyAlignment="1">
      <alignment horizontal="center" vertical="center" shrinkToFit="1"/>
    </xf>
    <xf numFmtId="0" fontId="37" fillId="6" borderId="86" xfId="0" applyFont="1" applyFill="1" applyBorder="1" applyAlignment="1" applyProtection="1">
      <alignment horizontal="center" vertical="center" shrinkToFit="1"/>
      <protection locked="0"/>
    </xf>
    <xf numFmtId="0" fontId="37" fillId="6" borderId="9" xfId="0" applyFont="1" applyFill="1" applyBorder="1" applyAlignment="1" applyProtection="1">
      <alignment horizontal="center" vertical="center" shrinkToFit="1"/>
      <protection locked="0"/>
    </xf>
    <xf numFmtId="0" fontId="37" fillId="6" borderId="53" xfId="0" applyFont="1" applyFill="1" applyBorder="1" applyAlignment="1" applyProtection="1">
      <alignment horizontal="center" vertical="center" shrinkToFit="1"/>
      <protection locked="0"/>
    </xf>
    <xf numFmtId="0" fontId="37" fillId="5" borderId="31" xfId="0" applyFont="1" applyFill="1" applyBorder="1" applyAlignment="1" applyProtection="1">
      <alignment horizontal="center" vertical="center" shrinkToFit="1"/>
      <protection locked="0"/>
    </xf>
    <xf numFmtId="0" fontId="37" fillId="0" borderId="7" xfId="0" applyFont="1" applyBorder="1" applyAlignment="1">
      <alignment horizontal="center" vertical="center" shrinkToFit="1"/>
    </xf>
    <xf numFmtId="0" fontId="37" fillId="0" borderId="33" xfId="0" applyFont="1" applyBorder="1" applyAlignment="1">
      <alignment horizontal="center" vertical="center" shrinkToFit="1"/>
    </xf>
    <xf numFmtId="0" fontId="37" fillId="0" borderId="0" xfId="0" applyFont="1" applyAlignment="1">
      <alignment horizontal="center" vertical="center" shrinkToFit="1"/>
    </xf>
    <xf numFmtId="0" fontId="37" fillId="0" borderId="35" xfId="0" applyFont="1" applyBorder="1" applyAlignment="1">
      <alignment horizontal="center" vertical="center" shrinkToFit="1"/>
    </xf>
    <xf numFmtId="0" fontId="37" fillId="0" borderId="3" xfId="0" applyFont="1" applyBorder="1" applyAlignment="1">
      <alignment horizontal="center" vertical="center" shrinkToFit="1"/>
    </xf>
    <xf numFmtId="0" fontId="5" fillId="0" borderId="0" xfId="0" applyFont="1" applyAlignment="1">
      <alignment horizontal="center" vertical="center" shrinkToFit="1"/>
    </xf>
    <xf numFmtId="0" fontId="36" fillId="0" borderId="0" xfId="0" applyFont="1" applyAlignment="1">
      <alignment horizontal="center" shrinkToFit="1"/>
    </xf>
    <xf numFmtId="0" fontId="36" fillId="0" borderId="0" xfId="0" applyFont="1" applyAlignment="1">
      <alignment horizontal="distributed" shrinkToFit="1"/>
    </xf>
    <xf numFmtId="0" fontId="40" fillId="0" borderId="0" xfId="0" applyFont="1" applyAlignment="1">
      <alignment horizontal="center" vertical="center" shrinkToFit="1"/>
    </xf>
    <xf numFmtId="0" fontId="36" fillId="0" borderId="0" xfId="0" applyFont="1" applyAlignment="1">
      <alignment horizontal="center" vertical="top" shrinkToFit="1"/>
    </xf>
    <xf numFmtId="0" fontId="36" fillId="0" borderId="0" xfId="0" applyFont="1" applyAlignment="1">
      <alignment horizontal="distributed" vertical="top" shrinkToFit="1"/>
    </xf>
    <xf numFmtId="0" fontId="36" fillId="0" borderId="0" xfId="0" applyFont="1" applyAlignment="1">
      <alignment horizontal="left" vertical="center" shrinkToFit="1"/>
    </xf>
    <xf numFmtId="0" fontId="36" fillId="0" borderId="50" xfId="0" applyFont="1" applyBorder="1" applyAlignment="1">
      <alignment horizontal="left" vertical="center" shrinkToFit="1"/>
    </xf>
    <xf numFmtId="0" fontId="36" fillId="0" borderId="81" xfId="0" applyFont="1" applyBorder="1" applyAlignment="1">
      <alignment horizontal="center" vertical="center" shrinkToFit="1"/>
    </xf>
    <xf numFmtId="0" fontId="36" fillId="0" borderId="82" xfId="0" applyFont="1" applyBorder="1" applyAlignment="1">
      <alignment horizontal="center" vertical="center" shrinkToFit="1"/>
    </xf>
    <xf numFmtId="0" fontId="37" fillId="4" borderId="9" xfId="0" applyFont="1" applyFill="1" applyBorder="1" applyAlignment="1" applyProtection="1">
      <alignment horizontal="center" vertical="center" shrinkToFit="1"/>
      <protection locked="0"/>
    </xf>
    <xf numFmtId="0" fontId="37" fillId="4" borderId="37" xfId="0" applyFont="1" applyFill="1" applyBorder="1" applyAlignment="1" applyProtection="1">
      <alignment horizontal="center" vertical="center" shrinkToFit="1"/>
      <protection locked="0"/>
    </xf>
    <xf numFmtId="0" fontId="37" fillId="5" borderId="9" xfId="0" applyFont="1" applyFill="1" applyBorder="1" applyAlignment="1" applyProtection="1">
      <alignment horizontal="center" vertical="center" shrinkToFit="1"/>
      <protection locked="0"/>
    </xf>
    <xf numFmtId="0" fontId="36" fillId="0" borderId="83" xfId="0" applyFont="1" applyBorder="1" applyAlignment="1">
      <alignment horizontal="center" vertical="center" shrinkToFit="1"/>
    </xf>
    <xf numFmtId="0" fontId="36" fillId="3" borderId="45" xfId="0" applyFont="1" applyFill="1" applyBorder="1" applyAlignment="1">
      <alignment horizontal="center" vertical="center" shrinkToFit="1"/>
    </xf>
    <xf numFmtId="0" fontId="36" fillId="3" borderId="1" xfId="0" applyFont="1" applyFill="1" applyBorder="1" applyAlignment="1">
      <alignment horizontal="center" vertical="center" shrinkToFit="1"/>
    </xf>
    <xf numFmtId="0" fontId="36" fillId="3" borderId="8" xfId="0" applyFont="1" applyFill="1" applyBorder="1" applyAlignment="1">
      <alignment horizontal="center" vertical="center" shrinkToFit="1"/>
    </xf>
    <xf numFmtId="0" fontId="36" fillId="3" borderId="0" xfId="0" applyFont="1" applyFill="1" applyAlignment="1">
      <alignment horizontal="center" vertical="center" shrinkToFit="1"/>
    </xf>
    <xf numFmtId="0" fontId="36" fillId="3" borderId="47" xfId="0" applyFont="1" applyFill="1" applyBorder="1" applyAlignment="1">
      <alignment horizontal="center" vertical="center" shrinkToFit="1"/>
    </xf>
    <xf numFmtId="0" fontId="36" fillId="3" borderId="3" xfId="0" applyFont="1" applyFill="1" applyBorder="1" applyAlignment="1">
      <alignment horizontal="center" vertical="center" shrinkToFit="1"/>
    </xf>
    <xf numFmtId="0" fontId="34" fillId="3" borderId="1" xfId="0" applyFont="1" applyFill="1" applyBorder="1" applyAlignment="1">
      <alignment horizontal="center" vertical="center" shrinkToFit="1"/>
    </xf>
    <xf numFmtId="0" fontId="34" fillId="3" borderId="51" xfId="0" applyFont="1" applyFill="1" applyBorder="1" applyAlignment="1">
      <alignment horizontal="center" vertical="center" shrinkToFit="1"/>
    </xf>
    <xf numFmtId="0" fontId="34" fillId="3" borderId="0" xfId="0" applyFont="1" applyFill="1" applyAlignment="1">
      <alignment horizontal="center" vertical="center" shrinkToFit="1"/>
    </xf>
    <xf numFmtId="0" fontId="34" fillId="3" borderId="41" xfId="0" applyFont="1" applyFill="1" applyBorder="1" applyAlignment="1">
      <alignment horizontal="center" vertical="center" shrinkToFit="1"/>
    </xf>
    <xf numFmtId="0" fontId="35" fillId="3" borderId="1" xfId="0" applyFont="1" applyFill="1" applyBorder="1" applyAlignment="1">
      <alignment horizontal="center" vertical="center" shrinkToFit="1"/>
    </xf>
    <xf numFmtId="0" fontId="35" fillId="3" borderId="0" xfId="0" applyFont="1" applyFill="1" applyAlignment="1">
      <alignment horizontal="center" vertical="center" shrinkToFit="1"/>
    </xf>
    <xf numFmtId="0" fontId="35" fillId="3" borderId="51" xfId="0" applyFont="1" applyFill="1" applyBorder="1" applyAlignment="1">
      <alignment horizontal="center" vertical="center" shrinkToFit="1"/>
    </xf>
    <xf numFmtId="0" fontId="35" fillId="3" borderId="41" xfId="0" applyFont="1" applyFill="1" applyBorder="1" applyAlignment="1">
      <alignment horizontal="center" vertical="center" shrinkToFit="1"/>
    </xf>
    <xf numFmtId="0" fontId="35" fillId="3" borderId="3" xfId="0" applyFont="1" applyFill="1" applyBorder="1" applyAlignment="1">
      <alignment horizontal="center" vertical="center" shrinkToFit="1"/>
    </xf>
    <xf numFmtId="0" fontId="35" fillId="3" borderId="52" xfId="0" applyFont="1" applyFill="1" applyBorder="1" applyAlignment="1">
      <alignment horizontal="center" vertical="center" shrinkToFit="1"/>
    </xf>
    <xf numFmtId="0" fontId="34" fillId="3" borderId="3" xfId="0" applyFont="1" applyFill="1" applyBorder="1" applyAlignment="1">
      <alignment horizontal="center" vertical="center" shrinkToFit="1"/>
    </xf>
    <xf numFmtId="0" fontId="34" fillId="3" borderId="52" xfId="0" applyFont="1" applyFill="1" applyBorder="1" applyAlignment="1">
      <alignment horizontal="center" vertical="center" shrinkToFit="1"/>
    </xf>
    <xf numFmtId="0" fontId="35" fillId="0" borderId="47" xfId="0" applyFont="1" applyBorder="1" applyAlignment="1">
      <alignment horizontal="center" vertical="center" shrinkToFit="1"/>
    </xf>
    <xf numFmtId="0" fontId="35" fillId="0" borderId="3" xfId="0" applyFont="1" applyBorder="1" applyAlignment="1">
      <alignment vertical="center" shrinkToFit="1"/>
    </xf>
    <xf numFmtId="0" fontId="35" fillId="0" borderId="52" xfId="0" applyFont="1" applyBorder="1" applyAlignment="1">
      <alignment vertical="center" shrinkToFit="1"/>
    </xf>
    <xf numFmtId="0" fontId="35" fillId="0" borderId="3" xfId="0" applyFont="1" applyBorder="1" applyAlignment="1">
      <alignment horizontal="center" vertical="center" shrinkToFit="1"/>
    </xf>
    <xf numFmtId="0" fontId="35" fillId="0" borderId="52" xfId="0" applyFont="1" applyBorder="1" applyAlignment="1">
      <alignment horizontal="center" vertical="center" shrinkToFit="1"/>
    </xf>
    <xf numFmtId="0" fontId="14" fillId="0" borderId="45" xfId="0" applyFont="1" applyBorder="1" applyAlignment="1" applyProtection="1">
      <alignment horizontal="center" vertical="center" shrinkToFit="1"/>
      <protection locked="0"/>
    </xf>
    <xf numFmtId="0" fontId="14" fillId="0" borderId="1" xfId="0" applyFont="1" applyBorder="1" applyAlignment="1" applyProtection="1">
      <alignment vertical="center" shrinkToFit="1"/>
      <protection locked="0"/>
    </xf>
    <xf numFmtId="0" fontId="14" fillId="0" borderId="51" xfId="0" applyFont="1" applyBorder="1" applyAlignment="1" applyProtection="1">
      <alignment vertical="center" shrinkToFit="1"/>
      <protection locked="0"/>
    </xf>
    <xf numFmtId="0" fontId="14" fillId="0" borderId="8"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41" xfId="0" applyFont="1" applyBorder="1" applyAlignment="1" applyProtection="1">
      <alignment vertical="center" shrinkToFit="1"/>
      <protection locked="0"/>
    </xf>
    <xf numFmtId="0" fontId="14" fillId="0" borderId="47" xfId="0" applyFont="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52" xfId="0" applyFont="1" applyBorder="1" applyAlignment="1" applyProtection="1">
      <alignment vertical="center" shrinkToFit="1"/>
      <protection locked="0"/>
    </xf>
    <xf numFmtId="0" fontId="35" fillId="0" borderId="4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49" fontId="36" fillId="0" borderId="45" xfId="0" applyNumberFormat="1" applyFont="1" applyBorder="1" applyAlignment="1">
      <alignment horizontal="center" vertical="center" shrinkToFit="1"/>
    </xf>
    <xf numFmtId="49" fontId="36" fillId="0" borderId="1" xfId="0" applyNumberFormat="1" applyFont="1" applyBorder="1" applyAlignment="1">
      <alignment horizontal="center" vertical="center" shrinkToFit="1"/>
    </xf>
    <xf numFmtId="49" fontId="36" fillId="0" borderId="51" xfId="0" applyNumberFormat="1" applyFont="1" applyBorder="1" applyAlignment="1">
      <alignment horizontal="center" vertical="center" shrinkToFit="1"/>
    </xf>
    <xf numFmtId="49" fontId="36" fillId="0" borderId="8" xfId="0" applyNumberFormat="1" applyFont="1" applyBorder="1" applyAlignment="1">
      <alignment horizontal="center" vertical="center" shrinkToFit="1"/>
    </xf>
    <xf numFmtId="49" fontId="36" fillId="0" borderId="0" xfId="0" applyNumberFormat="1" applyFont="1" applyAlignment="1">
      <alignment horizontal="center" vertical="center" shrinkToFit="1"/>
    </xf>
    <xf numFmtId="49" fontId="36" fillId="0" borderId="41" xfId="0" applyNumberFormat="1" applyFont="1" applyBorder="1" applyAlignment="1">
      <alignment horizontal="center" vertical="center" shrinkToFit="1"/>
    </xf>
    <xf numFmtId="49" fontId="36" fillId="0" borderId="47" xfId="0" applyNumberFormat="1" applyFont="1" applyBorder="1" applyAlignment="1">
      <alignment horizontal="center" vertical="center" shrinkToFit="1"/>
    </xf>
    <xf numFmtId="49" fontId="36" fillId="0" borderId="3" xfId="0" applyNumberFormat="1" applyFont="1" applyBorder="1" applyAlignment="1">
      <alignment horizontal="center" vertical="center" shrinkToFit="1"/>
    </xf>
    <xf numFmtId="49" fontId="36" fillId="0" borderId="52" xfId="0" applyNumberFormat="1" applyFont="1" applyBorder="1" applyAlignment="1">
      <alignment horizontal="center" vertical="center" shrinkToFit="1"/>
    </xf>
    <xf numFmtId="0" fontId="14" fillId="0" borderId="0" xfId="2" applyFont="1" applyAlignment="1">
      <alignment horizontal="center" vertical="center"/>
    </xf>
    <xf numFmtId="0" fontId="14" fillId="0" borderId="90" xfId="2" applyFont="1" applyBorder="1" applyAlignment="1">
      <alignment horizontal="center" vertical="center"/>
    </xf>
    <xf numFmtId="0" fontId="19" fillId="0" borderId="0" xfId="1" applyFont="1" applyAlignment="1">
      <alignment horizontal="center" vertical="center"/>
    </xf>
    <xf numFmtId="0" fontId="14" fillId="0" borderId="0" xfId="0" applyFont="1" applyAlignment="1">
      <alignment horizontal="distributed" vertical="center"/>
    </xf>
    <xf numFmtId="0" fontId="6" fillId="0" borderId="0" xfId="2">
      <alignment vertical="center"/>
    </xf>
    <xf numFmtId="0" fontId="18" fillId="0" borderId="0" xfId="2" applyFont="1" applyAlignment="1">
      <alignment horizontal="distributed" vertical="center"/>
    </xf>
    <xf numFmtId="0" fontId="19" fillId="0" borderId="92" xfId="2" applyFont="1" applyBorder="1" applyAlignment="1">
      <alignment horizontal="center" vertical="center"/>
    </xf>
    <xf numFmtId="0" fontId="19" fillId="0" borderId="0" xfId="2" applyFont="1" applyAlignment="1">
      <alignment horizontal="center" vertical="center" shrinkToFit="1"/>
    </xf>
    <xf numFmtId="0" fontId="19" fillId="0" borderId="92" xfId="2" applyFont="1" applyBorder="1" applyAlignment="1">
      <alignment horizontal="center" vertical="center" shrinkToFit="1"/>
    </xf>
    <xf numFmtId="0" fontId="19" fillId="0" borderId="0" xfId="2" applyFont="1" applyAlignment="1">
      <alignment horizontal="distributed" vertical="center"/>
    </xf>
    <xf numFmtId="0" fontId="6" fillId="0" borderId="0" xfId="2" applyAlignment="1">
      <alignment horizontal="distributed" vertical="center"/>
    </xf>
    <xf numFmtId="0" fontId="19" fillId="0" borderId="92" xfId="2" applyFont="1" applyBorder="1" applyAlignment="1">
      <alignment horizontal="distributed" vertical="center"/>
    </xf>
    <xf numFmtId="0" fontId="6" fillId="0" borderId="92" xfId="2" applyBorder="1" applyAlignment="1">
      <alignment horizontal="distributed" vertical="center"/>
    </xf>
    <xf numFmtId="0" fontId="19" fillId="0" borderId="91" xfId="2" applyFont="1" applyBorder="1" applyAlignment="1">
      <alignment horizontal="center" vertical="center"/>
    </xf>
    <xf numFmtId="0" fontId="19" fillId="0" borderId="0" xfId="0" applyFont="1" applyAlignment="1">
      <alignment horizontal="left" vertical="center"/>
    </xf>
    <xf numFmtId="0" fontId="19" fillId="0" borderId="12" xfId="1" applyFont="1" applyBorder="1" applyAlignment="1">
      <alignment horizontal="center" vertical="center"/>
    </xf>
    <xf numFmtId="0" fontId="19" fillId="0" borderId="14" xfId="0" applyFont="1" applyBorder="1" applyAlignment="1">
      <alignment horizontal="center" vertical="center"/>
    </xf>
    <xf numFmtId="0" fontId="19" fillId="0" borderId="13" xfId="2"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0" xfId="1" applyFont="1" applyBorder="1" applyAlignment="1">
      <alignment horizontal="center" vertical="center"/>
    </xf>
    <xf numFmtId="49" fontId="19" fillId="0" borderId="12" xfId="2" applyNumberFormat="1" applyFont="1" applyBorder="1" applyAlignment="1">
      <alignment horizontal="center" vertical="center"/>
    </xf>
    <xf numFmtId="0" fontId="19" fillId="0" borderId="12" xfId="2" applyFont="1" applyBorder="1" applyAlignment="1">
      <alignment horizontal="right" vertical="center"/>
    </xf>
    <xf numFmtId="0" fontId="19" fillId="0" borderId="14" xfId="2" applyFont="1" applyBorder="1" applyAlignment="1">
      <alignment horizontal="right" vertical="center"/>
    </xf>
    <xf numFmtId="0" fontId="19" fillId="0" borderId="17" xfId="2" applyFont="1" applyBorder="1" applyAlignment="1">
      <alignment horizontal="right" vertical="center"/>
    </xf>
    <xf numFmtId="0" fontId="19" fillId="0" borderId="18" xfId="2" applyFont="1" applyBorder="1" applyAlignment="1">
      <alignment horizontal="right" vertical="center"/>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19" fillId="0" borderId="18" xfId="0" applyFont="1" applyBorder="1" applyAlignment="1">
      <alignment horizontal="left" vertical="center"/>
    </xf>
    <xf numFmtId="0" fontId="19" fillId="0" borderId="10" xfId="2" applyFont="1" applyBorder="1" applyAlignment="1">
      <alignment horizontal="left" vertical="center"/>
    </xf>
    <xf numFmtId="0" fontId="19" fillId="0" borderId="93" xfId="2" applyFont="1" applyBorder="1">
      <alignment vertical="center"/>
    </xf>
    <xf numFmtId="0" fontId="19" fillId="0" borderId="94" xfId="2" applyFont="1" applyBorder="1">
      <alignment vertical="center"/>
    </xf>
    <xf numFmtId="0" fontId="19" fillId="0" borderId="95" xfId="2" applyFont="1" applyBorder="1">
      <alignment vertical="center"/>
    </xf>
    <xf numFmtId="0" fontId="19" fillId="0" borderId="91" xfId="2" applyFont="1" applyBorder="1" applyAlignment="1">
      <alignment horizontal="left" vertical="center"/>
    </xf>
    <xf numFmtId="0" fontId="10" fillId="0" borderId="0" xfId="2" applyFont="1" applyAlignment="1">
      <alignment horizontal="distributed" vertical="center" wrapText="1"/>
    </xf>
    <xf numFmtId="0" fontId="13" fillId="0" borderId="0" xfId="2" applyFont="1" applyAlignment="1">
      <alignment horizontal="left" vertical="center"/>
    </xf>
    <xf numFmtId="49" fontId="13" fillId="0" borderId="0" xfId="2" applyNumberFormat="1" applyFont="1" applyAlignment="1">
      <alignment horizontal="center" vertical="center" shrinkToFit="1"/>
    </xf>
    <xf numFmtId="0" fontId="10" fillId="0" borderId="0" xfId="2" applyFont="1" applyAlignment="1">
      <alignment horizontal="distributed" vertical="center"/>
    </xf>
    <xf numFmtId="0" fontId="13" fillId="0" borderId="0" xfId="2" applyFont="1" applyAlignment="1">
      <alignment horizontal="left" vertical="center" shrinkToFit="1"/>
    </xf>
    <xf numFmtId="49" fontId="13" fillId="0" borderId="0" xfId="2" applyNumberFormat="1" applyFont="1" applyAlignment="1">
      <alignment horizontal="center" vertical="center"/>
    </xf>
    <xf numFmtId="0" fontId="13" fillId="0" borderId="0" xfId="2" applyFont="1" applyAlignment="1">
      <alignment horizontal="center" vertical="center"/>
    </xf>
    <xf numFmtId="0" fontId="14" fillId="0" borderId="19" xfId="2" applyFont="1" applyBorder="1" applyAlignment="1">
      <alignment horizontal="left" vertical="center"/>
    </xf>
    <xf numFmtId="0" fontId="18" fillId="0" borderId="0" xfId="2" applyFont="1" applyAlignment="1">
      <alignment horizontal="left" vertical="center"/>
    </xf>
    <xf numFmtId="0" fontId="18" fillId="0" borderId="20" xfId="2" applyFont="1" applyBorder="1" applyAlignment="1">
      <alignment horizontal="left" vertical="center"/>
    </xf>
    <xf numFmtId="0" fontId="18" fillId="0" borderId="19" xfId="2" applyFont="1" applyBorder="1" applyAlignment="1">
      <alignment horizontal="left"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97" xfId="2" applyFont="1" applyBorder="1" applyAlignment="1">
      <alignment horizontal="center" vertical="center"/>
    </xf>
    <xf numFmtId="0" fontId="8" fillId="0" borderId="0" xfId="2" applyFont="1" applyAlignment="1">
      <alignment horizontal="center" vertical="center"/>
    </xf>
    <xf numFmtId="0" fontId="14" fillId="0" borderId="0" xfId="0" applyFont="1">
      <alignment vertical="center"/>
    </xf>
    <xf numFmtId="0" fontId="6" fillId="0" borderId="20" xfId="2" applyBorder="1">
      <alignment vertical="center"/>
    </xf>
    <xf numFmtId="0" fontId="6" fillId="0" borderId="90" xfId="2" applyBorder="1">
      <alignment vertical="center"/>
    </xf>
    <xf numFmtId="0" fontId="6" fillId="0" borderId="96" xfId="2" applyBorder="1">
      <alignment vertical="center"/>
    </xf>
    <xf numFmtId="0" fontId="13" fillId="0" borderId="0" xfId="2" applyFont="1" applyAlignment="1">
      <alignment horizontal="center" vertical="center" shrinkToFit="1"/>
    </xf>
    <xf numFmtId="0" fontId="14" fillId="0" borderId="14" xfId="2" applyFont="1" applyBorder="1" applyAlignment="1">
      <alignment horizontal="center" vertical="center"/>
    </xf>
    <xf numFmtId="0" fontId="14" fillId="0" borderId="102" xfId="2" applyFont="1" applyBorder="1" applyAlignment="1">
      <alignment horizontal="center" vertical="center"/>
    </xf>
    <xf numFmtId="0" fontId="20" fillId="0" borderId="19" xfId="2" applyFont="1" applyBorder="1" applyAlignment="1">
      <alignment horizontal="center" vertical="center"/>
    </xf>
    <xf numFmtId="0" fontId="20" fillId="0" borderId="0" xfId="2" applyFont="1" applyAlignment="1">
      <alignment horizontal="center" vertical="center"/>
    </xf>
    <xf numFmtId="0" fontId="20" fillId="0" borderId="20" xfId="2" applyFont="1" applyBorder="1" applyAlignment="1">
      <alignment horizontal="center" vertical="center"/>
    </xf>
    <xf numFmtId="0" fontId="14" fillId="0" borderId="0" xfId="0" applyFont="1" applyAlignment="1">
      <alignment horizontal="center" vertical="center" shrinkToFit="1"/>
    </xf>
    <xf numFmtId="0" fontId="8" fillId="0" borderId="0" xfId="0" applyFont="1" applyAlignment="1">
      <alignment horizontal="center" vertical="center" shrinkToFit="1"/>
    </xf>
    <xf numFmtId="0" fontId="19" fillId="0" borderId="0" xfId="2" applyFont="1" applyAlignment="1">
      <alignment wrapText="1"/>
    </xf>
    <xf numFmtId="0" fontId="19" fillId="0" borderId="0" xfId="2" applyFont="1" applyAlignment="1"/>
    <xf numFmtId="0" fontId="19" fillId="0" borderId="20" xfId="2" applyFont="1" applyBorder="1" applyAlignment="1"/>
    <xf numFmtId="0" fontId="19" fillId="0" borderId="90" xfId="2" applyFont="1" applyBorder="1" applyAlignment="1"/>
    <xf numFmtId="0" fontId="19" fillId="0" borderId="96" xfId="2" applyFont="1" applyBorder="1" applyAlignment="1"/>
    <xf numFmtId="0" fontId="14" fillId="0" borderId="105" xfId="2" applyFont="1" applyBorder="1" applyAlignment="1">
      <alignment horizontal="center" vertical="center"/>
    </xf>
    <xf numFmtId="0" fontId="14" fillId="0" borderId="106" xfId="2" applyFont="1" applyBorder="1" applyAlignment="1">
      <alignment horizontal="center" vertical="center"/>
    </xf>
    <xf numFmtId="0" fontId="14" fillId="0" borderId="107" xfId="2" applyFont="1" applyBorder="1" applyAlignment="1">
      <alignment horizontal="center" vertical="center"/>
    </xf>
    <xf numFmtId="0" fontId="14" fillId="0" borderId="16" xfId="2" applyFont="1" applyBorder="1" applyAlignment="1">
      <alignment horizontal="center" vertical="center"/>
    </xf>
    <xf numFmtId="0" fontId="14" fillId="0" borderId="18" xfId="2" applyFont="1" applyBorder="1" applyAlignment="1">
      <alignment horizontal="center" vertical="center"/>
    </xf>
    <xf numFmtId="0" fontId="14" fillId="0" borderId="10" xfId="2" applyFont="1" applyBorder="1" applyAlignment="1">
      <alignment horizontal="center" vertical="center"/>
    </xf>
    <xf numFmtId="0" fontId="14" fillId="0" borderId="108" xfId="2" applyFont="1" applyBorder="1" applyAlignment="1">
      <alignment horizontal="center" vertical="center"/>
    </xf>
    <xf numFmtId="0" fontId="14" fillId="0" borderId="15" xfId="2" applyFont="1" applyBorder="1" applyAlignment="1">
      <alignment horizontal="center" vertical="center"/>
    </xf>
    <xf numFmtId="0" fontId="14" fillId="0" borderId="17" xfId="2" applyFont="1" applyBorder="1" applyAlignment="1">
      <alignment horizontal="center" vertical="center"/>
    </xf>
    <xf numFmtId="0" fontId="14" fillId="0" borderId="108" xfId="2" applyFont="1" applyBorder="1" applyAlignment="1">
      <alignment horizontal="center" vertical="center" shrinkToFit="1"/>
    </xf>
    <xf numFmtId="0" fontId="6" fillId="0" borderId="106" xfId="2" applyBorder="1" applyAlignment="1">
      <alignment horizontal="center" vertical="center" shrinkToFit="1"/>
    </xf>
    <xf numFmtId="0" fontId="6" fillId="0" borderId="109" xfId="2" applyBorder="1" applyAlignment="1">
      <alignment horizontal="center" vertical="center" shrinkToFit="1"/>
    </xf>
    <xf numFmtId="0" fontId="6" fillId="0" borderId="15" xfId="2" applyBorder="1" applyAlignment="1">
      <alignment horizontal="center" vertical="center" shrinkToFit="1"/>
    </xf>
    <xf numFmtId="0" fontId="6" fillId="0" borderId="0" xfId="2" applyAlignment="1">
      <alignment horizontal="center" vertical="center" shrinkToFit="1"/>
    </xf>
    <xf numFmtId="0" fontId="6" fillId="0" borderId="20" xfId="2" applyBorder="1" applyAlignment="1">
      <alignment horizontal="center" vertical="center" shrinkToFit="1"/>
    </xf>
    <xf numFmtId="0" fontId="14" fillId="0" borderId="110" xfId="2" applyFont="1" applyBorder="1" applyAlignment="1">
      <alignment horizontal="center" vertical="center"/>
    </xf>
    <xf numFmtId="0" fontId="14" fillId="0" borderId="111" xfId="2" applyFont="1" applyBorder="1" applyAlignment="1">
      <alignment horizontal="center" vertical="center"/>
    </xf>
    <xf numFmtId="0" fontId="14" fillId="0" borderId="98" xfId="2" applyFont="1" applyBorder="1" applyAlignment="1">
      <alignment horizontal="center" vertical="center" shrinkToFit="1"/>
    </xf>
    <xf numFmtId="0" fontId="14" fillId="0" borderId="99" xfId="2" applyFont="1" applyBorder="1" applyAlignment="1">
      <alignment horizontal="center" vertical="center" shrinkToFit="1"/>
    </xf>
    <xf numFmtId="0" fontId="14" fillId="0" borderId="100" xfId="2" applyFont="1" applyBorder="1" applyAlignment="1">
      <alignment horizontal="center" vertical="center" shrinkToFit="1"/>
    </xf>
    <xf numFmtId="0" fontId="14" fillId="0" borderId="101" xfId="2" applyFont="1" applyBorder="1" applyAlignment="1">
      <alignment horizontal="center" vertical="center"/>
    </xf>
    <xf numFmtId="0" fontId="14" fillId="0" borderId="103" xfId="2" applyFont="1" applyBorder="1" applyAlignment="1">
      <alignment horizontal="center" vertical="center"/>
    </xf>
    <xf numFmtId="0" fontId="14" fillId="0" borderId="104" xfId="2" applyFont="1" applyBorder="1" applyAlignment="1">
      <alignment horizontal="center" vertical="center"/>
    </xf>
    <xf numFmtId="0" fontId="14" fillId="0" borderId="15" xfId="2" applyFont="1" applyBorder="1" applyAlignment="1">
      <alignment horizontal="right" vertical="center"/>
    </xf>
    <xf numFmtId="0" fontId="14" fillId="0" borderId="0" xfId="2" applyFont="1" applyAlignment="1">
      <alignment horizontal="right" vertical="center"/>
    </xf>
    <xf numFmtId="0" fontId="14" fillId="0" borderId="20" xfId="2" applyFont="1" applyBorder="1" applyAlignment="1">
      <alignment horizontal="right" vertical="center"/>
    </xf>
    <xf numFmtId="0" fontId="14" fillId="0" borderId="17" xfId="2" applyFont="1" applyBorder="1" applyAlignment="1">
      <alignment horizontal="right" vertical="center"/>
    </xf>
    <xf numFmtId="0" fontId="14" fillId="0" borderId="18" xfId="2" applyFont="1" applyBorder="1" applyAlignment="1">
      <alignment horizontal="right" vertical="center"/>
    </xf>
    <xf numFmtId="0" fontId="14" fillId="0" borderId="104" xfId="2" applyFont="1" applyBorder="1" applyAlignment="1">
      <alignment horizontal="right" vertical="center"/>
    </xf>
    <xf numFmtId="0" fontId="12" fillId="0" borderId="198" xfId="2" applyFont="1" applyBorder="1" applyAlignment="1">
      <alignment horizontal="center" vertical="center" wrapText="1"/>
    </xf>
    <xf numFmtId="0" fontId="12" fillId="0" borderId="198" xfId="0" applyFont="1" applyBorder="1" applyAlignment="1">
      <alignment horizontal="justify" vertical="center" wrapText="1"/>
    </xf>
    <xf numFmtId="58" fontId="12" fillId="0" borderId="0" xfId="2" applyNumberFormat="1" applyFont="1" applyAlignment="1">
      <alignment horizontal="right" vertical="center"/>
    </xf>
    <xf numFmtId="0" fontId="12" fillId="0" borderId="0" xfId="2" applyFont="1" applyAlignment="1">
      <alignment horizontal="right" vertical="center"/>
    </xf>
    <xf numFmtId="0" fontId="18" fillId="0" borderId="0" xfId="2" applyFont="1" applyAlignment="1">
      <alignment horizontal="center" vertical="center"/>
    </xf>
    <xf numFmtId="0" fontId="12" fillId="0" borderId="196" xfId="2" applyFont="1" applyBorder="1" applyAlignment="1">
      <alignment horizontal="left" vertical="center" wrapText="1"/>
    </xf>
    <xf numFmtId="0" fontId="88" fillId="0" borderId="198" xfId="0" applyFont="1" applyBorder="1" applyAlignment="1">
      <alignment horizontal="left" vertical="center" wrapText="1"/>
    </xf>
    <xf numFmtId="0" fontId="12" fillId="0" borderId="198" xfId="0" applyFont="1" applyBorder="1" applyAlignment="1">
      <alignment horizontal="left" vertical="center" wrapText="1"/>
    </xf>
    <xf numFmtId="0" fontId="6" fillId="0" borderId="198" xfId="0" applyFont="1" applyBorder="1" applyAlignment="1">
      <alignment vertical="center" wrapText="1"/>
    </xf>
    <xf numFmtId="0" fontId="12" fillId="0" borderId="21" xfId="2" applyFont="1" applyBorder="1" applyAlignment="1">
      <alignment horizontal="left" vertical="center"/>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88" fillId="0" borderId="198" xfId="0" applyFont="1" applyBorder="1" applyAlignment="1">
      <alignment horizontal="justify" vertical="center" wrapText="1"/>
    </xf>
    <xf numFmtId="0" fontId="12" fillId="0" borderId="199" xfId="2" applyFont="1" applyBorder="1" applyAlignment="1">
      <alignment horizontal="center" vertical="center" wrapText="1"/>
    </xf>
    <xf numFmtId="0" fontId="12" fillId="0" borderId="200" xfId="2" applyFont="1" applyBorder="1" applyAlignment="1">
      <alignment horizontal="center" vertical="center" wrapText="1"/>
    </xf>
    <xf numFmtId="0" fontId="12" fillId="0" borderId="201" xfId="2" applyFont="1" applyBorder="1" applyAlignment="1">
      <alignment horizontal="center" vertical="center" wrapText="1"/>
    </xf>
    <xf numFmtId="0" fontId="12" fillId="0" borderId="199" xfId="2" applyFont="1" applyBorder="1" applyAlignment="1">
      <alignment horizontal="left" vertical="center" wrapText="1"/>
    </xf>
    <xf numFmtId="0" fontId="12" fillId="0" borderId="201" xfId="2" applyFont="1" applyBorder="1" applyAlignment="1">
      <alignment horizontal="left" vertical="center" wrapText="1"/>
    </xf>
    <xf numFmtId="0" fontId="12" fillId="0" borderId="29" xfId="0" applyFont="1" applyBorder="1" applyAlignment="1">
      <alignment vertical="center" wrapText="1"/>
    </xf>
    <xf numFmtId="0" fontId="12" fillId="0" borderId="29" xfId="0" applyFont="1" applyBorder="1" applyAlignment="1">
      <alignment horizontal="left" vertical="center" wrapText="1"/>
    </xf>
    <xf numFmtId="0" fontId="12" fillId="0" borderId="29" xfId="0" applyFont="1" applyBorder="1" applyAlignment="1">
      <alignment horizontal="left" vertical="center"/>
    </xf>
    <xf numFmtId="0" fontId="12" fillId="0" borderId="29" xfId="0" applyFont="1" applyBorder="1">
      <alignment vertical="center"/>
    </xf>
    <xf numFmtId="0" fontId="12" fillId="0" borderId="174" xfId="0" applyFont="1" applyBorder="1">
      <alignment vertical="center"/>
    </xf>
    <xf numFmtId="0" fontId="12" fillId="0" borderId="146" xfId="0" applyFont="1" applyBorder="1">
      <alignment vertical="center"/>
    </xf>
    <xf numFmtId="0" fontId="12" fillId="0" borderId="32" xfId="0" applyFont="1" applyBorder="1">
      <alignment vertical="center"/>
    </xf>
    <xf numFmtId="0" fontId="12" fillId="0" borderId="142" xfId="0" applyFont="1" applyBorder="1">
      <alignment vertical="center"/>
    </xf>
    <xf numFmtId="0" fontId="12" fillId="0" borderId="0" xfId="2" applyFont="1">
      <alignment vertical="center"/>
    </xf>
    <xf numFmtId="0" fontId="12" fillId="0" borderId="143" xfId="0" applyFont="1" applyBorder="1">
      <alignment vertical="center"/>
    </xf>
    <xf numFmtId="0" fontId="12" fillId="0" borderId="144" xfId="0" applyFont="1" applyBorder="1">
      <alignment vertical="center"/>
    </xf>
    <xf numFmtId="0" fontId="12" fillId="0" borderId="141" xfId="0" applyFont="1" applyBorder="1">
      <alignment vertical="center"/>
    </xf>
    <xf numFmtId="0" fontId="12" fillId="0" borderId="145" xfId="0" applyFont="1" applyBorder="1">
      <alignment vertical="center"/>
    </xf>
    <xf numFmtId="0" fontId="12" fillId="0" borderId="174" xfId="0" applyFont="1" applyBorder="1" applyAlignment="1">
      <alignment horizontal="left" vertical="center" wrapText="1"/>
    </xf>
    <xf numFmtId="0" fontId="12" fillId="0" borderId="146" xfId="0" applyFont="1" applyBorder="1" applyAlignment="1">
      <alignment horizontal="left" vertical="center" wrapText="1"/>
    </xf>
    <xf numFmtId="0" fontId="12" fillId="0" borderId="178" xfId="0" applyFont="1" applyBorder="1" applyAlignment="1">
      <alignment horizontal="left" vertical="center" wrapText="1"/>
    </xf>
    <xf numFmtId="0" fontId="12" fillId="0" borderId="142" xfId="0" applyFont="1" applyBorder="1" applyAlignment="1">
      <alignment horizontal="left" vertical="center" wrapText="1"/>
    </xf>
    <xf numFmtId="0" fontId="12" fillId="0" borderId="143" xfId="0" applyFont="1" applyBorder="1" applyAlignment="1">
      <alignment horizontal="left" vertical="center" wrapText="1"/>
    </xf>
    <xf numFmtId="0" fontId="12" fillId="0" borderId="176" xfId="0" applyFont="1" applyBorder="1" applyAlignment="1">
      <alignment horizontal="left" vertical="center" wrapText="1"/>
    </xf>
    <xf numFmtId="0" fontId="12" fillId="0" borderId="176" xfId="0" applyFont="1" applyBorder="1" applyAlignment="1">
      <alignment horizontal="left" vertical="center"/>
    </xf>
    <xf numFmtId="0" fontId="12" fillId="0" borderId="174" xfId="0" applyFont="1" applyBorder="1" applyAlignment="1">
      <alignment vertical="center" wrapText="1"/>
    </xf>
    <xf numFmtId="0" fontId="12" fillId="0" borderId="146" xfId="0" applyFont="1" applyBorder="1" applyAlignment="1">
      <alignment vertical="center" wrapText="1"/>
    </xf>
    <xf numFmtId="0" fontId="12" fillId="0" borderId="32" xfId="0" applyFont="1" applyBorder="1" applyAlignment="1">
      <alignment vertical="center" wrapText="1"/>
    </xf>
    <xf numFmtId="0" fontId="12" fillId="0" borderId="142" xfId="0" applyFont="1" applyBorder="1" applyAlignment="1">
      <alignment vertical="center" wrapText="1"/>
    </xf>
    <xf numFmtId="0" fontId="12" fillId="0" borderId="0" xfId="0" applyFont="1" applyAlignment="1">
      <alignment vertical="center" wrapText="1"/>
    </xf>
    <xf numFmtId="0" fontId="12" fillId="0" borderId="143" xfId="0" applyFont="1" applyBorder="1" applyAlignment="1">
      <alignment vertical="center" wrapText="1"/>
    </xf>
    <xf numFmtId="0" fontId="12" fillId="0" borderId="144" xfId="0" applyFont="1" applyBorder="1" applyAlignment="1">
      <alignment vertical="center" wrapText="1"/>
    </xf>
    <xf numFmtId="0" fontId="12" fillId="0" borderId="141" xfId="0" applyFont="1" applyBorder="1" applyAlignment="1">
      <alignment vertical="center" wrapText="1"/>
    </xf>
    <xf numFmtId="0" fontId="12" fillId="0" borderId="145" xfId="0" applyFont="1" applyBorder="1" applyAlignment="1">
      <alignment vertical="center" wrapText="1"/>
    </xf>
    <xf numFmtId="0" fontId="12" fillId="0" borderId="0" xfId="0" applyFont="1" applyAlignment="1">
      <alignment horizontal="right" vertical="center"/>
    </xf>
    <xf numFmtId="0" fontId="74" fillId="0" borderId="0" xfId="0" applyFont="1" applyAlignment="1">
      <alignment horizontal="center" vertical="center"/>
    </xf>
    <xf numFmtId="0" fontId="10" fillId="0" borderId="0" xfId="2" applyFont="1" applyAlignment="1">
      <alignment horizontal="center" vertical="center"/>
    </xf>
    <xf numFmtId="0" fontId="19" fillId="3" borderId="129" xfId="0" applyFont="1" applyFill="1" applyBorder="1" applyAlignment="1">
      <alignment horizontal="distributed" vertical="center" wrapText="1"/>
    </xf>
    <xf numFmtId="0" fontId="19" fillId="3" borderId="0" xfId="0" applyFont="1" applyFill="1" applyAlignment="1">
      <alignment horizontal="distributed" vertical="center" wrapText="1"/>
    </xf>
    <xf numFmtId="0" fontId="19" fillId="3" borderId="134" xfId="0" applyFont="1" applyFill="1" applyBorder="1" applyAlignment="1">
      <alignment horizontal="distributed" vertical="center" wrapText="1"/>
    </xf>
    <xf numFmtId="0" fontId="10" fillId="3" borderId="127" xfId="0" applyFont="1" applyFill="1" applyBorder="1" applyAlignment="1" applyProtection="1">
      <alignment horizontal="left" vertical="top" wrapText="1" shrinkToFit="1"/>
      <protection locked="0"/>
    </xf>
    <xf numFmtId="0" fontId="10" fillId="3" borderId="129" xfId="0" applyFont="1" applyFill="1" applyBorder="1" applyAlignment="1" applyProtection="1">
      <alignment horizontal="left" vertical="top" wrapText="1" shrinkToFit="1"/>
      <protection locked="0"/>
    </xf>
    <xf numFmtId="0" fontId="10" fillId="3" borderId="128" xfId="0" applyFont="1" applyFill="1" applyBorder="1" applyAlignment="1" applyProtection="1">
      <alignment horizontal="left" vertical="top" wrapText="1" shrinkToFit="1"/>
      <protection locked="0"/>
    </xf>
    <xf numFmtId="0" fontId="10" fillId="3" borderId="0" xfId="0" applyFont="1" applyFill="1" applyAlignment="1" applyProtection="1">
      <alignment horizontal="center" vertical="center" wrapText="1" shrinkToFit="1"/>
      <protection locked="0"/>
    </xf>
    <xf numFmtId="0" fontId="10" fillId="3" borderId="0" xfId="0" applyFont="1" applyFill="1" applyAlignment="1" applyProtection="1">
      <alignment horizontal="left" vertical="center" shrinkToFit="1"/>
      <protection locked="0"/>
    </xf>
    <xf numFmtId="0" fontId="19" fillId="0" borderId="0" xfId="0" applyFont="1" applyAlignment="1">
      <alignment horizontal="left" vertical="center" wrapText="1"/>
    </xf>
    <xf numFmtId="0" fontId="26" fillId="0" borderId="0" xfId="0" applyFont="1" applyAlignment="1">
      <alignment horizontal="left" vertical="center" wrapText="1"/>
    </xf>
    <xf numFmtId="0" fontId="10" fillId="0" borderId="0" xfId="0" applyFont="1" applyAlignment="1">
      <alignment horizontal="left" vertical="top" wrapText="1"/>
    </xf>
    <xf numFmtId="0" fontId="10" fillId="3" borderId="129" xfId="0" applyFont="1" applyFill="1" applyBorder="1" applyAlignment="1">
      <alignment horizontal="distributed" vertical="center" wrapText="1"/>
    </xf>
    <xf numFmtId="0" fontId="10" fillId="3" borderId="0" xfId="0" applyFont="1" applyFill="1" applyAlignment="1">
      <alignment horizontal="distributed" vertical="center" wrapText="1"/>
    </xf>
    <xf numFmtId="0" fontId="10" fillId="0" borderId="0" xfId="0" applyFont="1" applyAlignment="1">
      <alignment horizontal="left" vertical="center" wrapText="1"/>
    </xf>
    <xf numFmtId="0" fontId="14" fillId="7" borderId="0" xfId="0" applyFont="1" applyFill="1" applyAlignment="1" applyProtection="1">
      <alignment horizontal="center" vertical="center"/>
      <protection locked="0"/>
    </xf>
    <xf numFmtId="0" fontId="89" fillId="0" borderId="0" xfId="0" applyFont="1" applyAlignment="1">
      <alignment horizontal="left" vertical="center" wrapText="1"/>
    </xf>
    <xf numFmtId="0" fontId="10" fillId="3" borderId="130" xfId="0" applyFont="1" applyFill="1" applyBorder="1" applyAlignment="1">
      <alignment horizontal="distributed" vertical="center" wrapText="1"/>
    </xf>
    <xf numFmtId="0" fontId="10" fillId="3" borderId="133" xfId="0" applyFont="1" applyFill="1" applyBorder="1" applyAlignment="1">
      <alignment horizontal="distributed" vertical="center" wrapText="1"/>
    </xf>
    <xf numFmtId="0" fontId="10" fillId="3" borderId="134" xfId="0" applyFont="1" applyFill="1" applyBorder="1" applyAlignment="1">
      <alignment horizontal="distributed" vertical="center" wrapText="1"/>
    </xf>
    <xf numFmtId="0" fontId="19" fillId="0" borderId="130" xfId="0" applyFont="1" applyBorder="1" applyAlignment="1">
      <alignment horizontal="center" vertical="center"/>
    </xf>
    <xf numFmtId="0" fontId="14" fillId="0" borderId="14" xfId="0" applyFont="1" applyBorder="1" applyAlignment="1">
      <alignment horizontal="distributed" vertical="center"/>
    </xf>
    <xf numFmtId="0" fontId="19" fillId="0" borderId="128" xfId="0" applyFont="1" applyBorder="1" applyAlignment="1">
      <alignment horizontal="center" vertical="center"/>
    </xf>
    <xf numFmtId="0" fontId="19" fillId="0" borderId="131" xfId="0" applyFont="1" applyBorder="1" applyAlignment="1">
      <alignment horizontal="center" vertical="center"/>
    </xf>
    <xf numFmtId="0" fontId="14" fillId="0" borderId="127" xfId="0" applyFont="1" applyBorder="1" applyAlignment="1" applyProtection="1">
      <alignment horizontal="center" vertical="center" shrinkToFit="1"/>
      <protection locked="0"/>
    </xf>
    <xf numFmtId="0" fontId="14" fillId="0" borderId="129"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9" fillId="0" borderId="129" xfId="0" applyFont="1" applyBorder="1" applyAlignment="1">
      <alignment horizontal="center" vertical="center"/>
    </xf>
    <xf numFmtId="49" fontId="14" fillId="0" borderId="129" xfId="0" applyNumberFormat="1" applyFont="1" applyBorder="1" applyAlignment="1" applyProtection="1">
      <alignment horizontal="center" vertical="center"/>
      <protection locked="0"/>
    </xf>
    <xf numFmtId="0" fontId="14" fillId="0" borderId="129"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9" fillId="0" borderId="127" xfId="0" applyFont="1" applyBorder="1">
      <alignment vertical="center"/>
    </xf>
    <xf numFmtId="0" fontId="19" fillId="0" borderId="15" xfId="0" applyFont="1" applyBorder="1">
      <alignment vertical="center"/>
    </xf>
    <xf numFmtId="0" fontId="19" fillId="0" borderId="133" xfId="0" applyFont="1" applyBorder="1">
      <alignment vertical="center"/>
    </xf>
    <xf numFmtId="0" fontId="14" fillId="0" borderId="18" xfId="0" applyFont="1" applyBorder="1" applyAlignment="1">
      <alignment horizontal="distributed" vertical="center"/>
    </xf>
    <xf numFmtId="0" fontId="19" fillId="0" borderId="0" xfId="0" applyFont="1" applyAlignment="1" applyProtection="1">
      <alignment horizontal="left" vertical="center"/>
      <protection locked="0"/>
    </xf>
    <xf numFmtId="0" fontId="19" fillId="0" borderId="131" xfId="0" applyFont="1" applyBorder="1" applyAlignment="1" applyProtection="1">
      <alignment horizontal="left" vertical="center"/>
      <protection locked="0"/>
    </xf>
    <xf numFmtId="0" fontId="19" fillId="0" borderId="134" xfId="0" applyFont="1" applyBorder="1" applyAlignment="1" applyProtection="1">
      <alignment horizontal="left" vertical="center"/>
      <protection locked="0"/>
    </xf>
    <xf numFmtId="0" fontId="19" fillId="0" borderId="132" xfId="0" applyFont="1" applyBorder="1" applyAlignment="1" applyProtection="1">
      <alignment horizontal="left" vertical="center"/>
      <protection locked="0"/>
    </xf>
    <xf numFmtId="0" fontId="14" fillId="7" borderId="192" xfId="0" applyFont="1" applyFill="1" applyBorder="1" applyAlignment="1" applyProtection="1">
      <alignment horizontal="center" vertical="center" shrinkToFit="1"/>
      <protection locked="0"/>
    </xf>
    <xf numFmtId="0" fontId="14" fillId="7" borderId="193" xfId="0" applyFont="1" applyFill="1" applyBorder="1" applyAlignment="1" applyProtection="1">
      <alignment horizontal="center" vertical="center" shrinkToFit="1"/>
      <protection locked="0"/>
    </xf>
    <xf numFmtId="0" fontId="14" fillId="7" borderId="194" xfId="0" applyFont="1" applyFill="1" applyBorder="1" applyAlignment="1" applyProtection="1">
      <alignment horizontal="center" vertical="center" shrinkToFit="1"/>
      <protection locked="0"/>
    </xf>
    <xf numFmtId="0" fontId="14" fillId="7" borderId="195" xfId="0" applyFont="1" applyFill="1" applyBorder="1" applyAlignment="1" applyProtection="1">
      <alignment horizontal="center" vertical="center" shrinkToFit="1"/>
      <protection locked="0"/>
    </xf>
    <xf numFmtId="0" fontId="14" fillId="7" borderId="196" xfId="0" applyFont="1" applyFill="1" applyBorder="1" applyAlignment="1" applyProtection="1">
      <alignment horizontal="center" vertical="center" shrinkToFit="1"/>
      <protection locked="0"/>
    </xf>
    <xf numFmtId="0" fontId="14" fillId="7" borderId="197" xfId="0" applyFont="1" applyFill="1" applyBorder="1" applyAlignment="1" applyProtection="1">
      <alignment horizontal="center" vertical="center" shrinkToFit="1"/>
      <protection locked="0"/>
    </xf>
    <xf numFmtId="0" fontId="14" fillId="0" borderId="18" xfId="0" applyFont="1" applyBorder="1" applyAlignment="1" applyProtection="1">
      <alignment horizontal="center" vertical="center"/>
      <protection locked="0"/>
    </xf>
    <xf numFmtId="0" fontId="16" fillId="0" borderId="12" xfId="0" applyFont="1" applyBorder="1" applyAlignment="1">
      <alignment horizontal="distributed" vertical="center"/>
    </xf>
    <xf numFmtId="0" fontId="16" fillId="0" borderId="14" xfId="0" applyFont="1" applyBorder="1" applyAlignment="1">
      <alignment horizontal="distributed" vertical="center"/>
    </xf>
    <xf numFmtId="0" fontId="16" fillId="0" borderId="13" xfId="0" applyFont="1" applyBorder="1" applyAlignment="1">
      <alignment horizontal="distributed" vertical="center"/>
    </xf>
    <xf numFmtId="0" fontId="16" fillId="0" borderId="15" xfId="0" applyFont="1" applyBorder="1" applyAlignment="1">
      <alignment horizontal="distributed" vertical="center"/>
    </xf>
    <xf numFmtId="0" fontId="16" fillId="0" borderId="0" xfId="0" applyFont="1" applyAlignment="1">
      <alignment horizontal="distributed" vertical="center"/>
    </xf>
    <xf numFmtId="0" fontId="16" fillId="0" borderId="16" xfId="0" applyFont="1" applyBorder="1" applyAlignment="1">
      <alignment horizontal="distributed" vertical="center"/>
    </xf>
    <xf numFmtId="0" fontId="14" fillId="0" borderId="127"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2" fillId="0" borderId="15" xfId="0" applyFont="1" applyBorder="1" applyAlignment="1">
      <alignment horizontal="distributed" vertical="center"/>
    </xf>
    <xf numFmtId="0" fontId="12" fillId="0" borderId="0" xfId="2" applyFont="1" applyAlignment="1">
      <alignment horizontal="distributed" vertical="center"/>
    </xf>
    <xf numFmtId="0" fontId="12" fillId="0" borderId="16" xfId="0" applyFont="1" applyBorder="1" applyAlignment="1">
      <alignment horizontal="distributed" vertical="center"/>
    </xf>
    <xf numFmtId="0" fontId="12" fillId="0" borderId="17" xfId="0" applyFont="1" applyBorder="1" applyAlignment="1">
      <alignment horizontal="distributed" vertical="center"/>
    </xf>
    <xf numFmtId="0" fontId="12" fillId="0" borderId="18" xfId="0" applyFont="1" applyBorder="1" applyAlignment="1">
      <alignment horizontal="distributed" vertical="center"/>
    </xf>
    <xf numFmtId="0" fontId="12" fillId="0" borderId="10" xfId="0" applyFont="1" applyBorder="1" applyAlignment="1">
      <alignment horizontal="distributed" vertical="center"/>
    </xf>
    <xf numFmtId="49" fontId="14" fillId="0" borderId="12" xfId="0" applyNumberFormat="1"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176" fontId="14" fillId="0" borderId="12" xfId="0" applyNumberFormat="1" applyFont="1" applyBorder="1" applyAlignment="1" applyProtection="1">
      <alignment horizontal="center" vertical="center" shrinkToFit="1"/>
      <protection locked="0"/>
    </xf>
    <xf numFmtId="176" fontId="14" fillId="0" borderId="14" xfId="0" applyNumberFormat="1" applyFont="1" applyBorder="1" applyAlignment="1" applyProtection="1">
      <alignment horizontal="center" vertical="center" shrinkToFit="1"/>
      <protection locked="0"/>
    </xf>
    <xf numFmtId="176" fontId="14" fillId="0" borderId="17" xfId="0" applyNumberFormat="1" applyFont="1" applyBorder="1" applyAlignment="1" applyProtection="1">
      <alignment horizontal="center" vertical="center" shrinkToFit="1"/>
      <protection locked="0"/>
    </xf>
    <xf numFmtId="176" fontId="14" fillId="0" borderId="18" xfId="0" applyNumberFormat="1" applyFont="1" applyBorder="1" applyAlignment="1" applyProtection="1">
      <alignment horizontal="center" vertical="center" shrinkToFit="1"/>
      <protection locked="0"/>
    </xf>
    <xf numFmtId="0" fontId="12" fillId="0" borderId="12" xfId="0" applyFont="1" applyBorder="1" applyAlignment="1">
      <alignment horizontal="distributed" vertical="center" wrapText="1"/>
    </xf>
    <xf numFmtId="0" fontId="12" fillId="0" borderId="14"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0" xfId="0" applyFont="1" applyAlignment="1">
      <alignment horizontal="distributed" vertical="center" wrapText="1"/>
    </xf>
    <xf numFmtId="0" fontId="12" fillId="0" borderId="87" xfId="0" applyFont="1" applyBorder="1" applyAlignment="1">
      <alignment horizontal="center" vertical="center" shrinkToFit="1"/>
    </xf>
    <xf numFmtId="0" fontId="12" fillId="0" borderId="88" xfId="0" applyFont="1" applyBorder="1" applyAlignment="1">
      <alignment horizontal="center" vertical="center" shrinkToFit="1"/>
    </xf>
    <xf numFmtId="0" fontId="12" fillId="7" borderId="87" xfId="0" applyFont="1" applyFill="1" applyBorder="1" applyAlignment="1" applyProtection="1">
      <alignment horizontal="left" vertical="center" shrinkToFit="1"/>
      <protection locked="0"/>
    </xf>
    <xf numFmtId="0" fontId="12" fillId="7" borderId="88" xfId="0" applyFont="1" applyFill="1" applyBorder="1" applyAlignment="1" applyProtection="1">
      <alignment horizontal="left" vertical="center" shrinkToFit="1"/>
      <protection locked="0"/>
    </xf>
    <xf numFmtId="0" fontId="12" fillId="7" borderId="11" xfId="0" applyFont="1" applyFill="1" applyBorder="1" applyAlignment="1" applyProtection="1">
      <alignment horizontal="left" vertical="center" shrinkToFit="1"/>
      <protection locked="0"/>
    </xf>
    <xf numFmtId="0" fontId="14" fillId="0" borderId="0" xfId="0" applyFont="1" applyAlignment="1">
      <alignment horizontal="distributed" vertical="center" wrapText="1"/>
    </xf>
    <xf numFmtId="49" fontId="19" fillId="0" borderId="14" xfId="0" applyNumberFormat="1" applyFont="1" applyBorder="1" applyAlignment="1">
      <alignment horizontal="center" vertical="center"/>
    </xf>
    <xf numFmtId="49" fontId="19" fillId="0" borderId="14" xfId="0" applyNumberFormat="1"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4" fillId="0" borderId="0" xfId="0" applyFont="1" applyAlignment="1">
      <alignment horizontal="left" vertical="center" shrinkToFit="1"/>
    </xf>
    <xf numFmtId="49" fontId="14" fillId="0" borderId="0" xfId="0" applyNumberFormat="1" applyFont="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9" fillId="0" borderId="0" xfId="0" applyFont="1" applyAlignment="1">
      <alignment horizontal="distributed" wrapText="1"/>
    </xf>
    <xf numFmtId="0" fontId="14" fillId="0" borderId="0" xfId="0" applyFont="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9" fillId="0" borderId="0" xfId="0" applyFont="1" applyAlignment="1">
      <alignment horizontal="distributed" vertical="top"/>
    </xf>
    <xf numFmtId="0" fontId="19" fillId="0" borderId="18" xfId="0" applyFont="1" applyBorder="1" applyAlignment="1">
      <alignment horizontal="distributed" vertical="top"/>
    </xf>
    <xf numFmtId="0" fontId="19" fillId="0" borderId="0" xfId="2" applyFont="1">
      <alignment vertical="center"/>
    </xf>
    <xf numFmtId="0" fontId="26" fillId="0" borderId="0" xfId="0" applyFont="1">
      <alignment vertical="center"/>
    </xf>
    <xf numFmtId="0" fontId="12" fillId="0" borderId="87" xfId="0" applyFont="1" applyBorder="1" applyAlignment="1" applyProtection="1">
      <alignment horizontal="left" vertical="center" shrinkToFit="1"/>
      <protection locked="0"/>
    </xf>
    <xf numFmtId="0" fontId="12" fillId="0" borderId="8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5" xfId="0" applyFont="1" applyBorder="1" applyAlignment="1" applyProtection="1">
      <alignment horizontal="left" vertical="center" shrinkToFit="1"/>
      <protection locked="0"/>
    </xf>
    <xf numFmtId="0" fontId="14" fillId="0" borderId="16"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9" fillId="0" borderId="12" xfId="0" applyFont="1" applyBorder="1" applyAlignment="1">
      <alignment horizontal="distributed" vertical="center" wrapText="1"/>
    </xf>
    <xf numFmtId="0" fontId="19" fillId="0" borderId="14" xfId="0" applyFont="1" applyBorder="1" applyAlignment="1">
      <alignment horizontal="distributed" vertical="center" wrapText="1"/>
    </xf>
    <xf numFmtId="0" fontId="19" fillId="0" borderId="13"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0" xfId="0" applyFont="1" applyAlignment="1">
      <alignment horizontal="distributed" vertical="center" wrapText="1"/>
    </xf>
    <xf numFmtId="0" fontId="19" fillId="0" borderId="16" xfId="0" applyFont="1" applyBorder="1" applyAlignment="1">
      <alignment horizontal="distributed" vertical="center" wrapText="1"/>
    </xf>
    <xf numFmtId="0" fontId="6" fillId="0" borderId="14" xfId="0" applyFont="1" applyBorder="1" applyProtection="1">
      <alignment vertical="center"/>
      <protection locked="0"/>
    </xf>
    <xf numFmtId="0" fontId="6" fillId="0" borderId="0" xfId="0" applyFont="1" applyProtection="1">
      <alignment vertical="center"/>
      <protection locked="0"/>
    </xf>
    <xf numFmtId="0" fontId="26" fillId="0" borderId="14" xfId="0" applyFont="1" applyBorder="1">
      <alignment vertical="center"/>
    </xf>
    <xf numFmtId="0" fontId="19" fillId="0" borderId="17" xfId="0" applyFont="1" applyBorder="1" applyAlignment="1">
      <alignment horizontal="distributed" vertical="center" wrapText="1"/>
    </xf>
    <xf numFmtId="0" fontId="19" fillId="0" borderId="18" xfId="0" applyFont="1" applyBorder="1" applyAlignment="1">
      <alignment horizontal="distributed" vertical="center" wrapText="1"/>
    </xf>
    <xf numFmtId="0" fontId="19" fillId="0" borderId="10" xfId="0" applyFont="1" applyBorder="1" applyAlignment="1">
      <alignment horizontal="distributed" vertical="center" wrapText="1"/>
    </xf>
    <xf numFmtId="0" fontId="32" fillId="0" borderId="0" xfId="0" applyFont="1" applyAlignment="1">
      <alignment horizontal="center" vertical="center" wrapText="1"/>
    </xf>
    <xf numFmtId="0" fontId="14" fillId="0" borderId="0" xfId="2" applyFont="1" applyAlignment="1">
      <alignment horizontal="left" vertical="center"/>
    </xf>
    <xf numFmtId="0" fontId="91" fillId="0" borderId="0" xfId="2" applyFont="1" applyAlignment="1">
      <alignment horizontal="left" vertical="center"/>
    </xf>
    <xf numFmtId="0" fontId="8" fillId="0" borderId="0" xfId="0" applyFont="1" applyAlignment="1" applyProtection="1">
      <alignment horizontal="center" vertical="center" shrinkToFit="1"/>
      <protection locked="0"/>
    </xf>
    <xf numFmtId="0" fontId="12"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0" fontId="10" fillId="0" borderId="87" xfId="0" applyFont="1" applyBorder="1">
      <alignment vertical="center"/>
    </xf>
    <xf numFmtId="0" fontId="6" fillId="0" borderId="88" xfId="1" applyBorder="1">
      <alignment vertical="center"/>
    </xf>
    <xf numFmtId="0" fontId="6" fillId="0" borderId="11" xfId="1" applyBorder="1">
      <alignment vertical="center"/>
    </xf>
    <xf numFmtId="0" fontId="6" fillId="0" borderId="87" xfId="1" applyBorder="1">
      <alignment vertical="center"/>
    </xf>
    <xf numFmtId="0" fontId="12" fillId="0" borderId="8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15" xfId="0" applyFont="1" applyBorder="1" applyAlignment="1">
      <alignment horizontal="center" vertical="center"/>
    </xf>
    <xf numFmtId="0" fontId="12" fillId="0" borderId="0" xfId="2" applyFont="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44" fillId="0" borderId="69" xfId="10" applyFont="1" applyBorder="1" applyAlignment="1">
      <alignment horizontal="center" vertical="center"/>
    </xf>
    <xf numFmtId="0" fontId="44" fillId="0" borderId="70" xfId="10" applyFont="1" applyBorder="1" applyAlignment="1">
      <alignment horizontal="center" vertical="center"/>
    </xf>
    <xf numFmtId="0" fontId="44" fillId="0" borderId="78" xfId="10" applyFont="1" applyBorder="1" applyAlignment="1">
      <alignment horizontal="center" vertical="center"/>
    </xf>
    <xf numFmtId="0" fontId="2" fillId="0" borderId="45" xfId="10" applyBorder="1" applyAlignment="1">
      <alignment horizontal="center" vertical="center"/>
    </xf>
    <xf numFmtId="0" fontId="2" fillId="0" borderId="1" xfId="10" applyBorder="1" applyAlignment="1">
      <alignment horizontal="center" vertical="center"/>
    </xf>
    <xf numFmtId="0" fontId="2" fillId="0" borderId="47" xfId="10" applyBorder="1" applyAlignment="1">
      <alignment horizontal="center" vertical="center"/>
    </xf>
    <xf numFmtId="0" fontId="2" fillId="0" borderId="3" xfId="10" applyBorder="1" applyAlignment="1">
      <alignment horizontal="center" vertical="center"/>
    </xf>
    <xf numFmtId="0" fontId="2" fillId="0" borderId="170" xfId="10" applyBorder="1" applyAlignment="1">
      <alignment horizontal="center" vertical="center"/>
    </xf>
    <xf numFmtId="0" fontId="2" fillId="0" borderId="51" xfId="10" applyBorder="1" applyAlignment="1">
      <alignment horizontal="center" vertical="center"/>
    </xf>
    <xf numFmtId="0" fontId="2" fillId="0" borderId="151" xfId="10" applyBorder="1" applyAlignment="1">
      <alignment horizontal="center" vertical="center"/>
    </xf>
    <xf numFmtId="0" fontId="2" fillId="0" borderId="152" xfId="10" applyBorder="1" applyAlignment="1">
      <alignment horizontal="center" vertical="center"/>
    </xf>
    <xf numFmtId="0" fontId="2" fillId="0" borderId="171" xfId="10" applyBorder="1" applyAlignment="1">
      <alignment horizontal="center" vertical="center"/>
    </xf>
    <xf numFmtId="0" fontId="2" fillId="0" borderId="68" xfId="10" applyBorder="1" applyAlignment="1">
      <alignment horizontal="center" vertical="center"/>
    </xf>
    <xf numFmtId="0" fontId="2" fillId="0" borderId="44" xfId="10" applyBorder="1" applyAlignment="1">
      <alignment horizontal="center" vertical="center"/>
    </xf>
    <xf numFmtId="0" fontId="2" fillId="0" borderId="153" xfId="10" applyBorder="1" applyAlignment="1">
      <alignment horizontal="center" vertical="center"/>
    </xf>
    <xf numFmtId="0" fontId="2" fillId="0" borderId="52" xfId="10" applyBorder="1" applyAlignment="1">
      <alignment horizontal="center" vertical="center"/>
    </xf>
    <xf numFmtId="0" fontId="44" fillId="0" borderId="168" xfId="10" applyFont="1" applyBorder="1" applyAlignment="1">
      <alignment horizontal="center" vertical="center"/>
    </xf>
    <xf numFmtId="0" fontId="44" fillId="0" borderId="65" xfId="10" applyFont="1" applyBorder="1" applyAlignment="1">
      <alignment horizontal="center" vertical="center"/>
    </xf>
    <xf numFmtId="0" fontId="44" fillId="0" borderId="123" xfId="10" applyFont="1" applyBorder="1" applyAlignment="1">
      <alignment horizontal="center" vertical="center"/>
    </xf>
    <xf numFmtId="0" fontId="44" fillId="0" borderId="84" xfId="10" applyFont="1" applyBorder="1" applyAlignment="1">
      <alignment horizontal="center" vertical="center"/>
    </xf>
    <xf numFmtId="0" fontId="44" fillId="0" borderId="169" xfId="10" applyFont="1" applyBorder="1" applyAlignment="1">
      <alignment horizontal="center" vertical="center"/>
    </xf>
    <xf numFmtId="0" fontId="63" fillId="0" borderId="0" xfId="10" applyFont="1" applyAlignment="1">
      <alignment horizontal="right" vertical="center"/>
    </xf>
    <xf numFmtId="0" fontId="67" fillId="0" borderId="0" xfId="10" applyFont="1" applyAlignment="1">
      <alignment horizontal="right" vertical="center"/>
    </xf>
    <xf numFmtId="0" fontId="56" fillId="8" borderId="150" xfId="10" applyFont="1" applyFill="1" applyBorder="1" applyAlignment="1">
      <alignment horizontal="center" vertical="center" shrinkToFit="1"/>
    </xf>
    <xf numFmtId="0" fontId="2" fillId="8" borderId="0" xfId="10" applyFill="1" applyAlignment="1">
      <alignment horizontal="center" vertical="center" shrinkToFit="1"/>
    </xf>
    <xf numFmtId="0" fontId="2" fillId="8" borderId="179" xfId="10" applyFill="1" applyBorder="1" applyAlignment="1">
      <alignment horizontal="center" vertical="center" shrinkToFit="1"/>
    </xf>
    <xf numFmtId="0" fontId="2" fillId="8" borderId="151" xfId="10" applyFill="1" applyBorder="1" applyAlignment="1">
      <alignment horizontal="center" vertical="center" shrinkToFit="1"/>
    </xf>
    <xf numFmtId="0" fontId="2" fillId="8" borderId="152" xfId="10" applyFill="1" applyBorder="1" applyAlignment="1">
      <alignment horizontal="center" vertical="center" shrinkToFit="1"/>
    </xf>
    <xf numFmtId="0" fontId="2" fillId="8" borderId="164" xfId="10" applyFill="1" applyBorder="1" applyAlignment="1">
      <alignment horizontal="center" vertical="center" shrinkToFit="1"/>
    </xf>
    <xf numFmtId="0" fontId="2" fillId="0" borderId="146" xfId="10" applyBorder="1" applyAlignment="1">
      <alignment horizontal="left" vertical="center"/>
    </xf>
    <xf numFmtId="0" fontId="2" fillId="0" borderId="152" xfId="10" applyBorder="1" applyAlignment="1">
      <alignment horizontal="left" vertical="center"/>
    </xf>
    <xf numFmtId="0" fontId="68" fillId="0" borderId="0" xfId="10" applyFont="1" applyAlignment="1">
      <alignment shrinkToFit="1"/>
    </xf>
    <xf numFmtId="0" fontId="69" fillId="0" borderId="0" xfId="10" applyFont="1" applyAlignment="1">
      <alignment shrinkToFit="1"/>
    </xf>
    <xf numFmtId="0" fontId="70" fillId="0" borderId="0" xfId="10" applyFont="1" applyAlignment="1">
      <alignment horizontal="center"/>
    </xf>
    <xf numFmtId="0" fontId="71" fillId="0" borderId="0" xfId="10" applyFont="1" applyAlignment="1">
      <alignment horizontal="center"/>
    </xf>
    <xf numFmtId="0" fontId="70" fillId="0" borderId="0" xfId="10" applyFont="1" applyAlignment="1">
      <alignment shrinkToFit="1"/>
    </xf>
    <xf numFmtId="0" fontId="71" fillId="0" borderId="0" xfId="10" applyFont="1" applyAlignment="1">
      <alignment shrinkToFit="1"/>
    </xf>
    <xf numFmtId="0" fontId="56" fillId="8" borderId="159" xfId="10" applyFont="1" applyFill="1" applyBorder="1" applyAlignment="1">
      <alignment horizontal="center" vertical="center" shrinkToFit="1"/>
    </xf>
    <xf numFmtId="0" fontId="2" fillId="8" borderId="160" xfId="10" applyFill="1" applyBorder="1" applyAlignment="1">
      <alignment horizontal="center" vertical="center" shrinkToFit="1"/>
    </xf>
    <xf numFmtId="0" fontId="2" fillId="8" borderId="161" xfId="10" applyFill="1" applyBorder="1" applyAlignment="1">
      <alignment horizontal="center" vertical="center" shrinkToFit="1"/>
    </xf>
    <xf numFmtId="0" fontId="62" fillId="0" borderId="160" xfId="10" applyFont="1" applyBorder="1" applyAlignment="1">
      <alignment horizontal="left" vertical="center" shrinkToFit="1"/>
    </xf>
    <xf numFmtId="0" fontId="62" fillId="0" borderId="162" xfId="10" applyFont="1" applyBorder="1" applyAlignment="1">
      <alignment horizontal="left" vertical="center" shrinkToFit="1"/>
    </xf>
    <xf numFmtId="0" fontId="2" fillId="0" borderId="160" xfId="10" applyBorder="1" applyAlignment="1">
      <alignment horizontal="left" vertical="center"/>
    </xf>
    <xf numFmtId="0" fontId="62" fillId="0" borderId="160" xfId="10" applyFont="1" applyBorder="1" applyAlignment="1">
      <alignment horizontal="left" vertical="center"/>
    </xf>
    <xf numFmtId="0" fontId="56" fillId="8" borderId="163" xfId="10" applyFont="1" applyFill="1" applyBorder="1" applyAlignment="1">
      <alignment horizontal="center" vertical="center" shrinkToFit="1"/>
    </xf>
    <xf numFmtId="0" fontId="2" fillId="0" borderId="160" xfId="10" applyBorder="1" applyAlignment="1">
      <alignment vertical="center" shrinkToFit="1"/>
    </xf>
    <xf numFmtId="0" fontId="2" fillId="0" borderId="161" xfId="10" applyBorder="1" applyAlignment="1">
      <alignment vertical="center" shrinkToFit="1"/>
    </xf>
    <xf numFmtId="0" fontId="62" fillId="7" borderId="160" xfId="10" applyFont="1" applyFill="1" applyBorder="1" applyAlignment="1">
      <alignment horizontal="left" vertical="center"/>
    </xf>
    <xf numFmtId="0" fontId="56" fillId="8" borderId="158" xfId="10" applyFont="1" applyFill="1" applyBorder="1" applyAlignment="1">
      <alignment horizontal="center" vertical="center" shrinkToFit="1"/>
    </xf>
    <xf numFmtId="0" fontId="2" fillId="8" borderId="141" xfId="10" applyFill="1" applyBorder="1" applyAlignment="1">
      <alignment horizontal="center" vertical="center" shrinkToFit="1"/>
    </xf>
    <xf numFmtId="0" fontId="2" fillId="8" borderId="145" xfId="10" applyFill="1" applyBorder="1" applyAlignment="1">
      <alignment horizontal="center" vertical="center" shrinkToFit="1"/>
    </xf>
    <xf numFmtId="0" fontId="2" fillId="0" borderId="141" xfId="10" applyBorder="1" applyAlignment="1">
      <alignment horizontal="left" vertical="center"/>
    </xf>
    <xf numFmtId="0" fontId="59" fillId="8" borderId="150" xfId="10" applyFont="1" applyFill="1" applyBorder="1" applyAlignment="1">
      <alignment horizontal="center" vertical="center" wrapText="1"/>
    </xf>
    <xf numFmtId="0" fontId="2" fillId="8" borderId="0" xfId="10" applyFill="1" applyAlignment="1">
      <alignment horizontal="center" vertical="center" wrapText="1"/>
    </xf>
    <xf numFmtId="0" fontId="2" fillId="8" borderId="179" xfId="10" applyFill="1" applyBorder="1" applyAlignment="1">
      <alignment horizontal="center" vertical="center" wrapText="1"/>
    </xf>
    <xf numFmtId="0" fontId="55" fillId="0" borderId="163" xfId="10" applyFont="1" applyBorder="1" applyAlignment="1">
      <alignment horizontal="center" vertical="center"/>
    </xf>
    <xf numFmtId="0" fontId="55" fillId="0" borderId="160" xfId="10" applyFont="1" applyBorder="1" applyAlignment="1">
      <alignment horizontal="center" vertical="center"/>
    </xf>
    <xf numFmtId="0" fontId="110" fillId="0" borderId="160" xfId="10" applyFont="1" applyBorder="1" applyAlignment="1">
      <alignment horizontal="center" vertical="center"/>
    </xf>
    <xf numFmtId="0" fontId="66" fillId="8" borderId="0" xfId="10" applyFont="1" applyFill="1" applyAlignment="1">
      <alignment vertical="center" shrinkToFit="1"/>
    </xf>
    <xf numFmtId="0" fontId="2" fillId="8" borderId="0" xfId="10" applyFill="1" applyAlignment="1">
      <alignment vertical="center" shrinkToFit="1"/>
    </xf>
    <xf numFmtId="0" fontId="60" fillId="0" borderId="150" xfId="10" applyFont="1" applyBorder="1" applyAlignment="1">
      <alignment horizontal="center" vertical="center"/>
    </xf>
    <xf numFmtId="0" fontId="54" fillId="0" borderId="0" xfId="10" applyFont="1">
      <alignment vertical="center"/>
    </xf>
    <xf numFmtId="0" fontId="56" fillId="8" borderId="154" xfId="10" applyFont="1" applyFill="1" applyBorder="1" applyAlignment="1">
      <alignment horizontal="center" vertical="center" shrinkToFit="1"/>
    </xf>
    <xf numFmtId="0" fontId="2" fillId="8" borderId="155" xfId="10" applyFill="1" applyBorder="1" applyAlignment="1">
      <alignment horizontal="center" vertical="center" shrinkToFit="1"/>
    </xf>
    <xf numFmtId="0" fontId="2" fillId="8" borderId="156" xfId="10" applyFill="1" applyBorder="1" applyAlignment="1">
      <alignment horizontal="center" vertical="center" shrinkToFit="1"/>
    </xf>
    <xf numFmtId="0" fontId="2" fillId="0" borderId="172" xfId="10" applyBorder="1" applyAlignment="1">
      <alignment horizontal="center" vertical="center"/>
    </xf>
    <xf numFmtId="0" fontId="2" fillId="0" borderId="155" xfId="10" applyBorder="1" applyAlignment="1">
      <alignment horizontal="center" vertical="center"/>
    </xf>
    <xf numFmtId="0" fontId="110" fillId="0" borderId="155" xfId="10" applyFont="1" applyBorder="1" applyAlignment="1">
      <alignment horizontal="center" vertical="center"/>
    </xf>
    <xf numFmtId="0" fontId="56" fillId="7" borderId="147" xfId="10" applyFont="1" applyFill="1" applyBorder="1" applyAlignment="1">
      <alignment vertical="center" wrapText="1"/>
    </xf>
    <xf numFmtId="0" fontId="2" fillId="7" borderId="149" xfId="10" applyFill="1" applyBorder="1" applyAlignment="1">
      <alignment vertical="center" wrapText="1"/>
    </xf>
    <xf numFmtId="0" fontId="2" fillId="7" borderId="151" xfId="10" applyFill="1" applyBorder="1" applyAlignment="1">
      <alignment vertical="center" wrapText="1"/>
    </xf>
    <xf numFmtId="0" fontId="2" fillId="7" borderId="153" xfId="10" applyFill="1" applyBorder="1" applyAlignment="1">
      <alignment vertical="center" wrapText="1"/>
    </xf>
    <xf numFmtId="0" fontId="64" fillId="0" borderId="146" xfId="10" applyFont="1" applyBorder="1" applyAlignment="1"/>
    <xf numFmtId="0" fontId="64" fillId="0" borderId="0" xfId="10" applyFont="1" applyAlignment="1"/>
    <xf numFmtId="0" fontId="54" fillId="0" borderId="150" xfId="10" applyFont="1" applyBorder="1">
      <alignment vertical="center"/>
    </xf>
    <xf numFmtId="0" fontId="56" fillId="8" borderId="150" xfId="10" applyFont="1" applyFill="1" applyBorder="1" applyAlignment="1">
      <alignment horizontal="left" vertical="center" shrinkToFit="1"/>
    </xf>
    <xf numFmtId="0" fontId="2" fillId="0" borderId="0" xfId="10" applyAlignment="1">
      <alignment vertical="center" shrinkToFit="1"/>
    </xf>
    <xf numFmtId="0" fontId="2" fillId="8" borderId="150" xfId="10" applyFill="1" applyBorder="1" applyAlignment="1">
      <alignment vertical="center" shrinkToFit="1"/>
    </xf>
    <xf numFmtId="0" fontId="2" fillId="7" borderId="147" xfId="10" applyFill="1" applyBorder="1" applyAlignment="1">
      <alignment vertical="center" wrapText="1"/>
    </xf>
    <xf numFmtId="0" fontId="2" fillId="7" borderId="148" xfId="10" applyFill="1" applyBorder="1" applyAlignment="1">
      <alignment vertical="center" wrapText="1"/>
    </xf>
    <xf numFmtId="0" fontId="2" fillId="7" borderId="152" xfId="10" applyFill="1" applyBorder="1" applyAlignment="1">
      <alignment vertical="center" wrapText="1"/>
    </xf>
    <xf numFmtId="0" fontId="65" fillId="8" borderId="0" xfId="10" applyFont="1" applyFill="1" applyAlignment="1">
      <alignment vertical="center" shrinkToFit="1"/>
    </xf>
    <xf numFmtId="0" fontId="34" fillId="0" borderId="0" xfId="10" applyFont="1" applyAlignment="1">
      <alignment vertical="top" wrapText="1"/>
    </xf>
    <xf numFmtId="0" fontId="2" fillId="0" borderId="0" xfId="10" applyAlignment="1">
      <alignment vertical="top" wrapText="1"/>
    </xf>
    <xf numFmtId="0" fontId="63" fillId="0" borderId="0" xfId="10" applyFont="1" applyAlignment="1">
      <alignment horizontal="left" vertical="top" wrapText="1"/>
    </xf>
    <xf numFmtId="0" fontId="2" fillId="0" borderId="0" xfId="10" applyAlignment="1">
      <alignment vertical="center" wrapText="1"/>
    </xf>
    <xf numFmtId="0" fontId="2" fillId="0" borderId="179" xfId="10" applyBorder="1" applyAlignment="1">
      <alignment vertical="center" wrapText="1"/>
    </xf>
    <xf numFmtId="176" fontId="63" fillId="0" borderId="0" xfId="10" applyNumberFormat="1" applyFont="1" applyAlignment="1">
      <alignment vertical="top" wrapText="1"/>
    </xf>
    <xf numFmtId="0" fontId="63" fillId="0" borderId="0" xfId="10" applyFont="1" applyAlignment="1">
      <alignment vertical="top" wrapText="1"/>
    </xf>
    <xf numFmtId="176" fontId="63" fillId="0" borderId="0" xfId="10" applyNumberFormat="1" applyFont="1" applyAlignment="1">
      <alignment vertical="top" shrinkToFit="1"/>
    </xf>
    <xf numFmtId="0" fontId="2" fillId="0" borderId="0" xfId="10" applyAlignment="1">
      <alignment vertical="top" shrinkToFit="1"/>
    </xf>
    <xf numFmtId="0" fontId="63" fillId="0" borderId="0" xfId="10" applyFont="1" applyAlignment="1">
      <alignment horizontal="left" vertical="top"/>
    </xf>
    <xf numFmtId="0" fontId="2" fillId="0" borderId="0" xfId="10" applyAlignment="1">
      <alignment horizontal="left" vertical="top"/>
    </xf>
    <xf numFmtId="0" fontId="63" fillId="0" borderId="142" xfId="10" applyFont="1" applyBorder="1" applyAlignment="1">
      <alignment vertical="center" wrapText="1"/>
    </xf>
    <xf numFmtId="0" fontId="2" fillId="0" borderId="142" xfId="10" applyBorder="1" applyAlignment="1">
      <alignment vertical="center" wrapText="1"/>
    </xf>
    <xf numFmtId="0" fontId="55" fillId="0" borderId="137" xfId="10" applyFont="1" applyBorder="1" applyAlignment="1">
      <alignment horizontal="right" vertical="top" wrapText="1"/>
    </xf>
    <xf numFmtId="0" fontId="58" fillId="0" borderId="0" xfId="10" applyFont="1" applyAlignment="1">
      <alignment horizontal="right" vertical="top" wrapText="1"/>
    </xf>
    <xf numFmtId="0" fontId="59" fillId="0" borderId="0" xfId="10" applyFont="1" applyAlignment="1">
      <alignment horizontal="right" vertical="top" shrinkToFit="1"/>
    </xf>
    <xf numFmtId="0" fontId="55" fillId="0" borderId="0" xfId="10" applyFont="1" applyAlignment="1">
      <alignment horizontal="right" vertical="top" shrinkToFit="1"/>
    </xf>
    <xf numFmtId="0" fontId="61" fillId="0" borderId="0" xfId="10" applyFont="1" applyAlignment="1">
      <alignment horizontal="left" vertical="center" wrapText="1"/>
    </xf>
    <xf numFmtId="0" fontId="62" fillId="0" borderId="0" xfId="10" applyFont="1" applyAlignment="1">
      <alignment vertical="center" wrapText="1"/>
    </xf>
    <xf numFmtId="0" fontId="61" fillId="0" borderId="0" xfId="10" applyFont="1" applyAlignment="1">
      <alignment vertical="center" wrapText="1"/>
    </xf>
    <xf numFmtId="0" fontId="61" fillId="0" borderId="141" xfId="10" applyFont="1" applyBorder="1" applyAlignment="1">
      <alignment horizontal="left" vertical="center" wrapText="1" shrinkToFit="1"/>
    </xf>
    <xf numFmtId="0" fontId="61" fillId="0" borderId="141" xfId="10" applyFont="1" applyBorder="1" applyAlignment="1">
      <alignment horizontal="left" vertical="center" shrinkToFit="1"/>
    </xf>
    <xf numFmtId="0" fontId="73" fillId="0" borderId="0" xfId="0" applyFont="1" applyAlignment="1">
      <alignment horizontal="center" vertical="center"/>
    </xf>
    <xf numFmtId="0" fontId="7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left" vertical="center" shrinkToFit="1"/>
    </xf>
    <xf numFmtId="0" fontId="14" fillId="0" borderId="0" xfId="2" applyFont="1" applyAlignment="1">
      <alignment horizontal="left" vertical="center" wrapText="1"/>
    </xf>
    <xf numFmtId="179" fontId="24" fillId="0" borderId="0" xfId="2" applyNumberFormat="1" applyFont="1" applyAlignment="1">
      <alignment horizontal="left" vertical="center" shrinkToFit="1"/>
    </xf>
    <xf numFmtId="0" fontId="14" fillId="0" borderId="0" xfId="2" applyFont="1" applyAlignment="1">
      <alignment horizontal="left" vertical="top" wrapText="1"/>
    </xf>
    <xf numFmtId="0" fontId="14" fillId="0" borderId="0" xfId="2" applyFont="1" applyAlignment="1">
      <alignment horizontal="right" vertical="center" wrapText="1"/>
    </xf>
    <xf numFmtId="179" fontId="111" fillId="0" borderId="0" xfId="2" applyNumberFormat="1" applyFont="1" applyAlignment="1">
      <alignment horizontal="right" vertical="center"/>
    </xf>
    <xf numFmtId="179" fontId="24" fillId="0" borderId="0" xfId="2" applyNumberFormat="1" applyFont="1" applyAlignment="1">
      <alignment horizontal="left" vertical="center" wrapText="1"/>
    </xf>
    <xf numFmtId="0" fontId="23" fillId="0" borderId="0" xfId="2" applyFont="1" applyAlignment="1">
      <alignment horizontal="center" vertical="center"/>
    </xf>
    <xf numFmtId="0" fontId="14" fillId="0" borderId="0" xfId="2" applyFont="1" applyAlignment="1">
      <alignment horizontal="center" vertical="center" wrapText="1"/>
    </xf>
    <xf numFmtId="0" fontId="10" fillId="0" borderId="0" xfId="2" applyFont="1" applyAlignment="1">
      <alignment horizontal="left" vertical="center"/>
    </xf>
    <xf numFmtId="0" fontId="10" fillId="0" borderId="135" xfId="2" applyFont="1" applyBorder="1" applyAlignment="1">
      <alignment horizontal="center" vertical="center"/>
    </xf>
    <xf numFmtId="0" fontId="10" fillId="0" borderId="0" xfId="2" applyFont="1">
      <alignment vertical="center"/>
    </xf>
    <xf numFmtId="0" fontId="10" fillId="0" borderId="0" xfId="2" applyFont="1" applyAlignment="1">
      <alignment horizontal="distributed" vertical="center" shrinkToFit="1"/>
    </xf>
    <xf numFmtId="0" fontId="25" fillId="0" borderId="0" xfId="2" applyFont="1">
      <alignment vertical="center"/>
    </xf>
    <xf numFmtId="0" fontId="10" fillId="7" borderId="0" xfId="0" applyFont="1" applyFill="1" applyAlignment="1" applyProtection="1">
      <alignment horizontal="center" vertical="center"/>
      <protection locked="0"/>
    </xf>
    <xf numFmtId="0" fontId="44" fillId="7" borderId="0" xfId="0" applyFont="1" applyFill="1" applyAlignment="1" applyProtection="1">
      <alignment horizontal="center" vertical="center"/>
      <protection locked="0"/>
    </xf>
    <xf numFmtId="0" fontId="44" fillId="0" borderId="0" xfId="0" applyFont="1">
      <alignment vertical="center"/>
    </xf>
    <xf numFmtId="0" fontId="10" fillId="7" borderId="0" xfId="0" applyFont="1" applyFill="1" applyAlignment="1" applyProtection="1">
      <alignment horizontal="right" vertical="center"/>
      <protection locked="0"/>
    </xf>
    <xf numFmtId="0" fontId="44" fillId="7" borderId="0" xfId="0" applyFont="1" applyFill="1" applyAlignment="1" applyProtection="1">
      <alignment horizontal="right" vertical="center"/>
      <protection locked="0"/>
    </xf>
    <xf numFmtId="0" fontId="10" fillId="7" borderId="0" xfId="0" applyFont="1" applyFill="1" applyAlignment="1">
      <alignment horizontal="center" vertical="center"/>
    </xf>
    <xf numFmtId="0" fontId="0" fillId="7" borderId="0" xfId="0" applyFill="1" applyAlignment="1">
      <alignment horizontal="center" vertical="center"/>
    </xf>
    <xf numFmtId="49" fontId="10"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3" fontId="10" fillId="7" borderId="0" xfId="0" applyNumberFormat="1" applyFont="1" applyFill="1" applyAlignment="1" applyProtection="1">
      <alignment horizontal="center" vertical="center"/>
      <protection locked="0"/>
    </xf>
    <xf numFmtId="0" fontId="10" fillId="0" borderId="135" xfId="2" applyFont="1" applyBorder="1" applyAlignment="1">
      <alignment horizontal="center" vertical="center" shrinkToFit="1"/>
    </xf>
    <xf numFmtId="0" fontId="10" fillId="0" borderId="135" xfId="2" applyFont="1" applyBorder="1" applyAlignment="1">
      <alignment horizontal="center" vertical="center" wrapText="1"/>
    </xf>
    <xf numFmtId="0" fontId="10" fillId="0" borderId="0" xfId="2" applyFont="1" applyAlignment="1">
      <alignment horizontal="center" vertical="center" wrapText="1"/>
    </xf>
    <xf numFmtId="0" fontId="10" fillId="0" borderId="134" xfId="2" applyFont="1" applyBorder="1" applyAlignment="1">
      <alignment horizontal="center" vertical="center" wrapText="1"/>
    </xf>
    <xf numFmtId="0" fontId="10" fillId="7" borderId="0" xfId="0" applyFont="1" applyFill="1" applyAlignment="1" applyProtection="1">
      <alignment horizontal="left" vertical="center" wrapText="1"/>
      <protection locked="0"/>
    </xf>
    <xf numFmtId="0" fontId="44" fillId="7" borderId="0" xfId="0" applyFont="1" applyFill="1" applyProtection="1">
      <alignment vertical="center"/>
      <protection locked="0"/>
    </xf>
    <xf numFmtId="0" fontId="25" fillId="0" borderId="0" xfId="0" applyFont="1" applyAlignment="1">
      <alignment horizontal="left" vertical="center" wrapText="1"/>
    </xf>
    <xf numFmtId="0" fontId="10" fillId="7" borderId="0" xfId="0" applyFont="1" applyFill="1" applyAlignment="1">
      <alignment horizontal="left" vertical="center" wrapText="1"/>
    </xf>
    <xf numFmtId="0" fontId="10" fillId="7" borderId="0" xfId="0" applyFont="1" applyFill="1" applyAlignment="1">
      <alignment horizontal="left" vertical="center" shrinkToFit="1"/>
    </xf>
    <xf numFmtId="0" fontId="29" fillId="0" borderId="89" xfId="2" applyFont="1" applyBorder="1" applyAlignment="1">
      <alignment horizontal="center" vertical="center"/>
    </xf>
    <xf numFmtId="0" fontId="29" fillId="0" borderId="0" xfId="2" applyFont="1" applyAlignment="1">
      <alignment horizontal="center" vertical="center"/>
    </xf>
    <xf numFmtId="0" fontId="44" fillId="7" borderId="0" xfId="0" applyFont="1" applyFill="1" applyAlignment="1">
      <alignment horizontal="center" vertical="center"/>
    </xf>
    <xf numFmtId="0" fontId="44" fillId="7" borderId="0" xfId="0" applyFont="1" applyFill="1">
      <alignment vertical="center"/>
    </xf>
    <xf numFmtId="0" fontId="10" fillId="7" borderId="0" xfId="0" applyFont="1" applyFill="1" applyAlignment="1">
      <alignment horizontal="right" vertical="center"/>
    </xf>
    <xf numFmtId="0" fontId="44" fillId="7" borderId="0" xfId="0" applyFont="1" applyFill="1" applyAlignment="1">
      <alignment horizontal="right" vertical="center"/>
    </xf>
    <xf numFmtId="0" fontId="10" fillId="0" borderId="0" xfId="2" applyFont="1" applyAlignment="1">
      <alignment horizontal="center" vertical="top" wrapText="1"/>
    </xf>
    <xf numFmtId="0" fontId="25" fillId="0" borderId="0" xfId="0" applyFont="1" applyAlignment="1">
      <alignment horizontal="center" vertical="top" wrapText="1"/>
    </xf>
    <xf numFmtId="0" fontId="25" fillId="0" borderId="0" xfId="2" applyFont="1" applyAlignment="1">
      <alignment horizontal="left" vertical="center" shrinkToFit="1"/>
    </xf>
    <xf numFmtId="0" fontId="10" fillId="0" borderId="0" xfId="2" applyFont="1" applyAlignment="1">
      <alignment horizontal="right" vertical="center"/>
    </xf>
    <xf numFmtId="0" fontId="44" fillId="0" borderId="0" xfId="0" applyFont="1" applyAlignment="1">
      <alignment horizontal="center" vertical="center"/>
    </xf>
    <xf numFmtId="0" fontId="25" fillId="0" borderId="0" xfId="0" applyFont="1" applyAlignment="1">
      <alignment horizontal="right" vertical="center"/>
    </xf>
    <xf numFmtId="0" fontId="44" fillId="0" borderId="0" xfId="0" applyFont="1" applyAlignment="1">
      <alignment horizontal="righ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18" fillId="0" borderId="0" xfId="2" applyFont="1">
      <alignment vertical="center"/>
    </xf>
    <xf numFmtId="0" fontId="30" fillId="0" borderId="0" xfId="2" applyFont="1">
      <alignment vertical="center"/>
    </xf>
    <xf numFmtId="0" fontId="25" fillId="0" borderId="0" xfId="2" applyFont="1" applyAlignment="1">
      <alignment horizontal="left" vertical="center"/>
    </xf>
    <xf numFmtId="0" fontId="14" fillId="4" borderId="7" xfId="0" applyFont="1" applyFill="1" applyBorder="1" applyAlignment="1" applyProtection="1">
      <alignment horizontal="left" vertical="center" shrinkToFit="1"/>
      <protection locked="0"/>
    </xf>
    <xf numFmtId="0" fontId="14" fillId="4" borderId="1" xfId="0" applyFont="1" applyFill="1" applyBorder="1" applyAlignment="1" applyProtection="1">
      <alignment horizontal="left" vertical="center" shrinkToFit="1"/>
      <protection locked="0"/>
    </xf>
    <xf numFmtId="0" fontId="14" fillId="4" borderId="44" xfId="0" applyFont="1" applyFill="1" applyBorder="1" applyAlignment="1" applyProtection="1">
      <alignment horizontal="left" vertical="center" shrinkToFit="1"/>
      <protection locked="0"/>
    </xf>
    <xf numFmtId="0" fontId="14" fillId="4" borderId="53" xfId="0" applyFont="1" applyFill="1" applyBorder="1" applyAlignment="1" applyProtection="1">
      <alignment horizontal="left" vertical="center" shrinkToFit="1"/>
      <protection locked="0"/>
    </xf>
    <xf numFmtId="0" fontId="14" fillId="4" borderId="3" xfId="0" applyFont="1" applyFill="1" applyBorder="1" applyAlignment="1" applyProtection="1">
      <alignment horizontal="left" vertical="center" shrinkToFit="1"/>
      <protection locked="0"/>
    </xf>
    <xf numFmtId="0" fontId="14" fillId="4" borderId="4" xfId="0" applyFont="1" applyFill="1" applyBorder="1" applyAlignment="1" applyProtection="1">
      <alignment horizontal="left" vertical="center" shrinkToFit="1"/>
      <protection locked="0"/>
    </xf>
    <xf numFmtId="0" fontId="36" fillId="0" borderId="41" xfId="0" applyFont="1" applyBorder="1" applyAlignment="1">
      <alignment horizontal="center" vertical="center"/>
    </xf>
    <xf numFmtId="0" fontId="0" fillId="0" borderId="31" xfId="0" applyBorder="1" applyAlignment="1">
      <alignment horizontal="center" vertical="center" shrinkToFit="1"/>
    </xf>
    <xf numFmtId="0" fontId="0" fillId="0" borderId="0" xfId="0" applyAlignment="1">
      <alignment horizontal="center" vertical="center" shrinkToFit="1"/>
    </xf>
    <xf numFmtId="0" fontId="0" fillId="0" borderId="61" xfId="0" applyBorder="1" applyAlignment="1">
      <alignment horizontal="center"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47" xfId="0" applyBorder="1" applyAlignment="1">
      <alignment vertical="center" shrinkToFit="1"/>
    </xf>
    <xf numFmtId="0" fontId="0" fillId="0" borderId="3" xfId="0" applyBorder="1" applyAlignment="1">
      <alignment vertical="center" shrinkToFit="1"/>
    </xf>
    <xf numFmtId="0" fontId="0" fillId="0" borderId="38" xfId="0" applyBorder="1" applyAlignment="1">
      <alignment vertical="center" shrinkToFit="1"/>
    </xf>
    <xf numFmtId="0" fontId="8" fillId="5" borderId="31" xfId="0" applyFont="1" applyFill="1" applyBorder="1" applyAlignment="1" applyProtection="1">
      <alignment horizontal="left" vertical="center" shrinkToFit="1"/>
      <protection locked="0"/>
    </xf>
    <xf numFmtId="0" fontId="8" fillId="5" borderId="40" xfId="0" applyFont="1" applyFill="1" applyBorder="1" applyAlignment="1" applyProtection="1">
      <alignment horizontal="left" vertical="center" shrinkToFit="1"/>
      <protection locked="0"/>
    </xf>
    <xf numFmtId="0" fontId="8" fillId="5" borderId="52" xfId="0" applyFont="1" applyFill="1" applyBorder="1" applyAlignment="1" applyProtection="1">
      <alignment horizontal="left" vertical="center" shrinkToFit="1"/>
      <protection locked="0"/>
    </xf>
    <xf numFmtId="0" fontId="0" fillId="0" borderId="40" xfId="0" applyBorder="1" applyAlignment="1">
      <alignment vertical="center" textRotation="255" shrinkToFit="1"/>
    </xf>
    <xf numFmtId="0" fontId="0" fillId="0" borderId="8" xfId="0" applyBorder="1" applyAlignment="1">
      <alignment vertical="center" textRotation="255" shrinkToFit="1"/>
    </xf>
    <xf numFmtId="0" fontId="0" fillId="0" borderId="41" xfId="0" applyBorder="1" applyAlignment="1">
      <alignment vertical="center" textRotation="255" shrinkToFit="1"/>
    </xf>
    <xf numFmtId="0" fontId="6" fillId="6" borderId="48" xfId="0" applyFont="1" applyFill="1" applyBorder="1" applyAlignment="1" applyProtection="1">
      <alignment horizontal="center" vertical="center" shrinkToFit="1"/>
      <protection locked="0"/>
    </xf>
    <xf numFmtId="0" fontId="6" fillId="6" borderId="31" xfId="0" applyFont="1" applyFill="1" applyBorder="1" applyAlignment="1" applyProtection="1">
      <alignment horizontal="center" vertical="center" shrinkToFit="1"/>
      <protection locked="0"/>
    </xf>
    <xf numFmtId="0" fontId="6" fillId="6" borderId="8" xfId="0" applyFont="1" applyFill="1" applyBorder="1" applyAlignment="1" applyProtection="1">
      <alignment horizontal="center" vertical="center" shrinkToFit="1"/>
      <protection locked="0"/>
    </xf>
    <xf numFmtId="0" fontId="6" fillId="6" borderId="0" xfId="0" applyFont="1" applyFill="1" applyAlignment="1" applyProtection="1">
      <alignment horizontal="center" vertical="center" shrinkToFit="1"/>
      <protection locked="0"/>
    </xf>
    <xf numFmtId="0" fontId="6" fillId="6" borderId="47" xfId="0" applyFont="1" applyFill="1" applyBorder="1" applyAlignment="1" applyProtection="1">
      <alignment horizontal="center" vertical="center" shrinkToFit="1"/>
      <protection locked="0"/>
    </xf>
    <xf numFmtId="0" fontId="6" fillId="6" borderId="3" xfId="0" applyFont="1" applyFill="1" applyBorder="1" applyAlignment="1" applyProtection="1">
      <alignment horizontal="center" vertical="center" shrinkToFit="1"/>
      <protection locked="0"/>
    </xf>
    <xf numFmtId="0" fontId="34" fillId="0" borderId="45" xfId="0" applyFont="1" applyBorder="1" applyAlignment="1">
      <alignment horizontal="center" vertical="center" shrinkToFit="1"/>
    </xf>
    <xf numFmtId="0" fontId="34" fillId="0" borderId="46" xfId="0" applyFont="1" applyBorder="1" applyAlignment="1">
      <alignment horizontal="center" vertical="center" shrinkToFit="1"/>
    </xf>
    <xf numFmtId="0" fontId="0" fillId="0" borderId="47" xfId="0" applyBorder="1" applyAlignment="1">
      <alignment horizontal="center" vertical="center" shrinkToFit="1"/>
    </xf>
    <xf numFmtId="0" fontId="0" fillId="0" borderId="3" xfId="0" applyBorder="1" applyAlignment="1">
      <alignment horizontal="center" vertical="center" shrinkToFit="1"/>
    </xf>
    <xf numFmtId="0" fontId="0" fillId="0" borderId="38"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69" xfId="0" applyBorder="1" applyAlignment="1">
      <alignment horizontal="center" vertical="center" shrinkToFit="1"/>
    </xf>
    <xf numFmtId="0" fontId="0" fillId="0" borderId="113" xfId="0" applyBorder="1" applyAlignment="1">
      <alignment horizontal="center" vertical="center" shrinkToFit="1"/>
    </xf>
    <xf numFmtId="0" fontId="0" fillId="0" borderId="6" xfId="0" applyBorder="1" applyAlignment="1">
      <alignment horizontal="center" vertical="center" shrinkToFit="1"/>
    </xf>
    <xf numFmtId="0" fontId="0" fillId="0" borderId="114" xfId="0" applyBorder="1" applyAlignment="1">
      <alignment horizontal="center" vertical="center" shrinkToFit="1"/>
    </xf>
    <xf numFmtId="0" fontId="9" fillId="5" borderId="1" xfId="0" applyFont="1" applyFill="1" applyBorder="1" applyAlignment="1" applyProtection="1">
      <alignment horizontal="center" vertical="center" shrinkToFit="1"/>
      <protection locked="0"/>
    </xf>
    <xf numFmtId="0" fontId="8" fillId="5" borderId="63" xfId="0" applyFont="1" applyFill="1" applyBorder="1" applyAlignment="1" applyProtection="1">
      <alignment horizontal="left" vertical="center" shrinkToFit="1"/>
      <protection locked="0"/>
    </xf>
    <xf numFmtId="0" fontId="8" fillId="5" borderId="61" xfId="0" applyFont="1" applyFill="1" applyBorder="1" applyAlignment="1" applyProtection="1">
      <alignment horizontal="left" vertical="center" shrinkToFit="1"/>
      <protection locked="0"/>
    </xf>
    <xf numFmtId="0" fontId="8" fillId="5" borderId="64" xfId="0" applyFont="1" applyFill="1" applyBorder="1" applyAlignment="1" applyProtection="1">
      <alignment horizontal="left" vertical="center" shrinkToFit="1"/>
      <protection locked="0"/>
    </xf>
    <xf numFmtId="0" fontId="0" fillId="0" borderId="1" xfId="0" applyBorder="1" applyAlignment="1">
      <alignment vertical="center" shrinkToFit="1"/>
    </xf>
    <xf numFmtId="0" fontId="0" fillId="0" borderId="46"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34" xfId="0" applyBorder="1" applyAlignment="1">
      <alignment vertical="center" shrinkToFit="1"/>
    </xf>
    <xf numFmtId="0" fontId="8" fillId="5" borderId="51"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left" vertical="center" shrinkToFit="1"/>
      <protection locked="0"/>
    </xf>
    <xf numFmtId="0" fontId="8" fillId="5" borderId="45"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47" xfId="0" applyFont="1" applyFill="1" applyBorder="1" applyAlignment="1" applyProtection="1">
      <alignment horizontal="center" vertical="center" shrinkToFit="1"/>
      <protection locked="0"/>
    </xf>
    <xf numFmtId="0" fontId="8" fillId="5" borderId="31" xfId="0" applyFont="1" applyFill="1" applyBorder="1" applyAlignment="1" applyProtection="1">
      <alignment horizontal="center" vertical="center" shrinkToFit="1"/>
      <protection locked="0"/>
    </xf>
    <xf numFmtId="0" fontId="34" fillId="0" borderId="40" xfId="0" applyFont="1" applyBorder="1" applyAlignment="1">
      <alignment vertical="center" textRotation="255" shrinkToFit="1"/>
    </xf>
    <xf numFmtId="0" fontId="34" fillId="0" borderId="41" xfId="0" applyFont="1" applyBorder="1" applyAlignment="1">
      <alignment vertical="center" textRotation="255" shrinkToFit="1"/>
    </xf>
    <xf numFmtId="0" fontId="34" fillId="0" borderId="52" xfId="0" applyFont="1" applyBorder="1" applyAlignment="1">
      <alignment vertical="center" textRotation="255" shrinkToFit="1"/>
    </xf>
    <xf numFmtId="0" fontId="8" fillId="6" borderId="48" xfId="0" applyFont="1" applyFill="1" applyBorder="1" applyAlignment="1" applyProtection="1">
      <alignment horizontal="center" vertical="center" shrinkToFit="1"/>
      <protection locked="0"/>
    </xf>
    <xf numFmtId="0" fontId="8" fillId="6" borderId="31" xfId="0" applyFont="1" applyFill="1" applyBorder="1" applyAlignment="1" applyProtection="1">
      <alignment horizontal="center" vertical="center" shrinkToFit="1"/>
      <protection locked="0"/>
    </xf>
    <xf numFmtId="0" fontId="8" fillId="6" borderId="49" xfId="0" applyFont="1" applyFill="1" applyBorder="1" applyAlignment="1" applyProtection="1">
      <alignment horizontal="center" vertical="center" shrinkToFit="1"/>
      <protection locked="0"/>
    </xf>
    <xf numFmtId="0" fontId="8" fillId="6" borderId="8" xfId="0" applyFont="1" applyFill="1" applyBorder="1" applyAlignment="1" applyProtection="1">
      <alignment horizontal="center" vertical="center" shrinkToFit="1"/>
      <protection locked="0"/>
    </xf>
    <xf numFmtId="0" fontId="8" fillId="6" borderId="0" xfId="0" applyFont="1" applyFill="1" applyAlignment="1" applyProtection="1">
      <alignment horizontal="center" vertical="center" shrinkToFit="1"/>
      <protection locked="0"/>
    </xf>
    <xf numFmtId="0" fontId="8" fillId="6" borderId="50" xfId="0" applyFont="1" applyFill="1" applyBorder="1" applyAlignment="1" applyProtection="1">
      <alignment horizontal="center" vertical="center" shrinkToFit="1"/>
      <protection locked="0"/>
    </xf>
    <xf numFmtId="0" fontId="8" fillId="6" borderId="47" xfId="0" applyFont="1" applyFill="1" applyBorder="1" applyAlignment="1" applyProtection="1">
      <alignment horizontal="center" vertical="center" shrinkToFit="1"/>
      <protection locked="0"/>
    </xf>
    <xf numFmtId="0" fontId="8" fillId="6" borderId="3" xfId="0" applyFont="1" applyFill="1" applyBorder="1" applyAlignment="1" applyProtection="1">
      <alignment horizontal="center" vertical="center" shrinkToFit="1"/>
      <protection locked="0"/>
    </xf>
    <xf numFmtId="0" fontId="8" fillId="6" borderId="4" xfId="0" applyFont="1" applyFill="1" applyBorder="1" applyAlignment="1" applyProtection="1">
      <alignment horizontal="center" vertical="center" shrinkToFit="1"/>
      <protection locked="0"/>
    </xf>
    <xf numFmtId="0" fontId="8" fillId="5" borderId="51" xfId="0" applyFont="1" applyFill="1" applyBorder="1" applyAlignment="1" applyProtection="1">
      <alignment horizontal="center" vertical="center" shrinkToFit="1"/>
      <protection locked="0"/>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8" fillId="0" borderId="30" xfId="0" applyFont="1" applyBorder="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0" fontId="8" fillId="0" borderId="33"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50"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7" xfId="0" applyFont="1" applyBorder="1" applyAlignment="1" applyProtection="1">
      <alignment horizontal="left" vertical="center" shrinkToFit="1"/>
      <protection locked="0"/>
    </xf>
    <xf numFmtId="0" fontId="8" fillId="0" borderId="54" xfId="0"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12" xfId="0" applyBorder="1" applyAlignment="1">
      <alignment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8" fillId="0" borderId="86"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36" fillId="0" borderId="9" xfId="0" applyFont="1" applyBorder="1" applyAlignment="1">
      <alignment vertical="center" shrinkToFit="1"/>
    </xf>
    <xf numFmtId="49" fontId="8" fillId="0" borderId="0" xfId="0" applyNumberFormat="1" applyFont="1" applyAlignment="1" applyProtection="1">
      <alignment horizontal="center" vertical="center" shrinkToFit="1"/>
      <protection locked="0"/>
    </xf>
    <xf numFmtId="49" fontId="8" fillId="0" borderId="31" xfId="0" applyNumberFormat="1"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0" fillId="0" borderId="50" xfId="0" applyBorder="1" applyAlignment="1">
      <alignment horizontal="center" vertical="center" shrinkToFit="1"/>
    </xf>
    <xf numFmtId="0" fontId="0" fillId="0" borderId="64" xfId="0" applyBorder="1" applyAlignment="1">
      <alignment horizontal="center" vertical="center" shrinkToFit="1"/>
    </xf>
    <xf numFmtId="0" fontId="22" fillId="0" borderId="0" xfId="0" applyFont="1" applyAlignment="1">
      <alignment horizontal="center" vertical="center" shrinkToFit="1"/>
    </xf>
    <xf numFmtId="0" fontId="40" fillId="0" borderId="0" xfId="0" applyFont="1" applyAlignment="1">
      <alignment horizontal="distributed" vertical="center" shrinkToFit="1"/>
    </xf>
    <xf numFmtId="0" fontId="8" fillId="4" borderId="1" xfId="0" applyFont="1" applyFill="1" applyBorder="1" applyAlignment="1" applyProtection="1">
      <alignment horizontal="center" vertical="center" shrinkToFit="1"/>
      <protection locked="0"/>
    </xf>
    <xf numFmtId="0" fontId="8" fillId="4" borderId="37"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54" xfId="0" applyFont="1" applyBorder="1" applyAlignment="1">
      <alignment horizontal="center" vertical="center" shrinkToFit="1"/>
    </xf>
    <xf numFmtId="0" fontId="36" fillId="0" borderId="11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114" xfId="0" applyFont="1" applyBorder="1" applyAlignment="1">
      <alignment horizontal="center" vertical="center" shrinkToFit="1"/>
    </xf>
    <xf numFmtId="0" fontId="14" fillId="0" borderId="7" xfId="0" applyFont="1" applyBorder="1" applyAlignment="1">
      <alignment vertical="center" shrinkToFit="1"/>
    </xf>
    <xf numFmtId="0" fontId="6" fillId="0" borderId="35" xfId="0" applyFont="1" applyBorder="1" applyAlignment="1">
      <alignment vertical="center" shrinkToFit="1"/>
    </xf>
    <xf numFmtId="0" fontId="8" fillId="6" borderId="1" xfId="0" applyFont="1" applyFill="1" applyBorder="1" applyAlignment="1" applyProtection="1">
      <alignment horizontal="center" vertical="center" shrinkToFit="1"/>
      <protection locked="0"/>
    </xf>
    <xf numFmtId="0" fontId="8" fillId="6" borderId="37" xfId="0" applyFont="1" applyFill="1" applyBorder="1" applyAlignment="1" applyProtection="1">
      <alignment horizontal="center" vertical="center" shrinkToFit="1"/>
      <protection locked="0"/>
    </xf>
    <xf numFmtId="0" fontId="14" fillId="0" borderId="1" xfId="0" applyFont="1" applyBorder="1" applyAlignment="1">
      <alignment vertical="center" shrinkToFit="1"/>
    </xf>
    <xf numFmtId="0" fontId="6" fillId="0" borderId="37" xfId="0" applyFont="1" applyBorder="1" applyAlignment="1">
      <alignment vertical="center" shrinkToFit="1"/>
    </xf>
    <xf numFmtId="0" fontId="6" fillId="0" borderId="1"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3"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75" xfId="0" applyFont="1" applyBorder="1" applyAlignment="1">
      <alignment horizontal="center" vertical="center" shrinkToFit="1"/>
    </xf>
    <xf numFmtId="0" fontId="14" fillId="0" borderId="43" xfId="0" applyFont="1" applyBorder="1" applyAlignment="1">
      <alignment horizontal="center" vertical="center" shrinkToFit="1"/>
    </xf>
    <xf numFmtId="0" fontId="8" fillId="6" borderId="45" xfId="0" applyFont="1" applyFill="1" applyBorder="1" applyAlignment="1" applyProtection="1">
      <alignment horizontal="center" vertical="center" shrinkToFit="1"/>
      <protection locked="0"/>
    </xf>
    <xf numFmtId="0" fontId="8" fillId="6" borderId="75"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10" fillId="0" borderId="7" xfId="0" applyFont="1" applyBorder="1" applyAlignment="1">
      <alignment horizontal="center" vertical="center" shrinkToFit="1"/>
    </xf>
    <xf numFmtId="0" fontId="9" fillId="4" borderId="1" xfId="0" applyFont="1" applyFill="1" applyBorder="1" applyAlignment="1" applyProtection="1">
      <alignment horizontal="center" vertical="center" shrinkToFit="1"/>
      <protection locked="0"/>
    </xf>
    <xf numFmtId="0" fontId="8" fillId="4" borderId="33" xfId="0" applyFont="1" applyFill="1" applyBorder="1" applyAlignment="1" applyProtection="1">
      <alignment horizontal="left" vertical="center" shrinkToFit="1"/>
      <protection locked="0"/>
    </xf>
    <xf numFmtId="0" fontId="8" fillId="4" borderId="50" xfId="0" applyFont="1" applyFill="1" applyBorder="1" applyAlignment="1" applyProtection="1">
      <alignment horizontal="left" vertical="center" shrinkToFit="1"/>
      <protection locked="0"/>
    </xf>
    <xf numFmtId="0" fontId="8" fillId="4" borderId="53" xfId="0" applyFont="1" applyFill="1" applyBorder="1" applyAlignment="1" applyProtection="1">
      <alignment horizontal="left" vertical="center" shrinkToFit="1"/>
      <protection locked="0"/>
    </xf>
    <xf numFmtId="0" fontId="8" fillId="4" borderId="4" xfId="0" applyFont="1" applyFill="1" applyBorder="1" applyAlignment="1" applyProtection="1">
      <alignment horizontal="left" vertical="center" shrinkToFit="1"/>
      <protection locked="0"/>
    </xf>
    <xf numFmtId="0" fontId="0" fillId="0" borderId="31" xfId="0" applyBorder="1" applyAlignment="1">
      <alignment horizontal="center" vertical="center" wrapText="1"/>
    </xf>
    <xf numFmtId="0" fontId="0" fillId="0" borderId="40"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115" xfId="0" applyBorder="1" applyAlignment="1">
      <alignment horizontal="center" vertical="center" wrapText="1"/>
    </xf>
    <xf numFmtId="0" fontId="45" fillId="0" borderId="31" xfId="0" applyFont="1" applyBorder="1" applyAlignment="1">
      <alignment horizontal="center" vertical="center" shrinkToFit="1"/>
    </xf>
    <xf numFmtId="0" fontId="45" fillId="0" borderId="32" xfId="0" applyFont="1" applyBorder="1" applyAlignment="1">
      <alignment horizontal="center" vertical="center" shrinkToFit="1"/>
    </xf>
    <xf numFmtId="0" fontId="8" fillId="4" borderId="30" xfId="0" applyFont="1" applyFill="1" applyBorder="1" applyAlignment="1" applyProtection="1">
      <alignment horizontal="left" vertical="center" shrinkToFit="1"/>
      <protection locked="0"/>
    </xf>
    <xf numFmtId="0" fontId="8" fillId="4" borderId="31" xfId="0" applyFont="1" applyFill="1" applyBorder="1" applyAlignment="1" applyProtection="1">
      <alignment horizontal="left" vertical="center" shrinkToFit="1"/>
      <protection locked="0"/>
    </xf>
    <xf numFmtId="0" fontId="8" fillId="4" borderId="40" xfId="0" applyFont="1" applyFill="1" applyBorder="1" applyAlignment="1" applyProtection="1">
      <alignment horizontal="left" vertical="center" shrinkToFit="1"/>
      <protection locked="0"/>
    </xf>
    <xf numFmtId="0" fontId="14" fillId="0" borderId="48" xfId="0" applyFont="1" applyBorder="1" applyAlignment="1">
      <alignment horizontal="center" vertical="center" textRotation="255" shrinkToFit="1"/>
    </xf>
    <xf numFmtId="0" fontId="6" fillId="0" borderId="40"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47" xfId="0" applyFont="1" applyBorder="1" applyAlignment="1">
      <alignment vertical="center" textRotation="255" shrinkToFit="1"/>
    </xf>
    <xf numFmtId="0" fontId="6" fillId="0" borderId="52" xfId="0" applyFont="1" applyBorder="1" applyAlignment="1">
      <alignment vertical="center" textRotation="255" shrinkToFit="1"/>
    </xf>
    <xf numFmtId="0" fontId="8" fillId="4" borderId="31" xfId="0" applyFont="1" applyFill="1" applyBorder="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14" fillId="0" borderId="31" xfId="0" applyFont="1" applyBorder="1" applyAlignment="1">
      <alignment horizontal="center" vertical="center" shrinkToFit="1"/>
    </xf>
    <xf numFmtId="0" fontId="14" fillId="0" borderId="3" xfId="0" applyFont="1" applyBorder="1" applyAlignment="1">
      <alignment horizontal="center" vertical="center" shrinkToFit="1"/>
    </xf>
    <xf numFmtId="0" fontId="6" fillId="0" borderId="31" xfId="0" applyFont="1" applyBorder="1" applyAlignment="1">
      <alignment horizontal="center" vertical="center" shrinkToFit="1"/>
    </xf>
    <xf numFmtId="0" fontId="14" fillId="0" borderId="48"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52" xfId="0" applyFont="1" applyBorder="1" applyAlignment="1">
      <alignment horizontal="center" vertical="center" textRotation="255"/>
    </xf>
    <xf numFmtId="0" fontId="8" fillId="4" borderId="7" xfId="0" applyFont="1" applyFill="1" applyBorder="1" applyAlignment="1" applyProtection="1">
      <alignment horizontal="left" vertical="center" shrinkToFit="1"/>
      <protection locked="0"/>
    </xf>
    <xf numFmtId="0" fontId="8" fillId="4" borderId="1" xfId="0" applyFont="1" applyFill="1" applyBorder="1" applyAlignment="1" applyProtection="1">
      <alignment horizontal="left" vertical="center" shrinkToFit="1"/>
      <protection locked="0"/>
    </xf>
    <xf numFmtId="0" fontId="8" fillId="4" borderId="51" xfId="0" applyFont="1" applyFill="1" applyBorder="1" applyAlignment="1" applyProtection="1">
      <alignment horizontal="left" vertical="center" shrinkToFit="1"/>
      <protection locked="0"/>
    </xf>
    <xf numFmtId="0" fontId="14" fillId="0" borderId="47" xfId="0" applyFont="1" applyBorder="1" applyAlignment="1">
      <alignment horizontal="center" vertical="center" shrinkToFit="1"/>
    </xf>
    <xf numFmtId="0" fontId="14" fillId="0" borderId="52" xfId="0" applyFont="1" applyBorder="1" applyAlignment="1">
      <alignment horizontal="center" vertical="center" shrinkToFit="1"/>
    </xf>
    <xf numFmtId="0" fontId="8" fillId="4" borderId="45" xfId="0" applyFont="1" applyFill="1" applyBorder="1" applyAlignment="1" applyProtection="1">
      <alignment horizontal="center" vertical="center" shrinkToFit="1"/>
      <protection locked="0"/>
    </xf>
    <xf numFmtId="0" fontId="8" fillId="4" borderId="47" xfId="0" applyFont="1" applyFill="1" applyBorder="1" applyAlignment="1" applyProtection="1">
      <alignment horizontal="center" vertical="center" shrinkToFit="1"/>
      <protection locked="0"/>
    </xf>
    <xf numFmtId="0" fontId="0" fillId="0" borderId="42" xfId="0" applyBorder="1" applyAlignment="1">
      <alignment horizontal="center" vertical="center"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0" fillId="0" borderId="8" xfId="0" applyBorder="1" applyAlignment="1">
      <alignment horizontal="center" vertical="center" shrinkToFit="1"/>
    </xf>
    <xf numFmtId="0" fontId="14" fillId="0" borderId="8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1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36" xfId="0" applyFont="1" applyBorder="1" applyAlignment="1">
      <alignment horizontal="center" vertical="center" shrinkToFit="1"/>
    </xf>
    <xf numFmtId="0" fontId="14" fillId="0" borderId="9" xfId="0" applyFont="1" applyBorder="1" applyAlignment="1">
      <alignment vertical="center" shrinkToFit="1"/>
    </xf>
    <xf numFmtId="0" fontId="14" fillId="0" borderId="0" xfId="0" applyFont="1" applyAlignment="1">
      <alignment vertical="center" shrinkToFit="1"/>
    </xf>
    <xf numFmtId="0" fontId="14" fillId="0" borderId="50" xfId="0" applyFont="1" applyBorder="1" applyAlignment="1">
      <alignment horizontal="center" vertical="center" shrinkToFit="1"/>
    </xf>
    <xf numFmtId="0" fontId="14" fillId="0" borderId="39" xfId="0" applyFont="1" applyBorder="1" applyAlignment="1">
      <alignment horizontal="center" vertical="center" shrinkToFit="1"/>
    </xf>
    <xf numFmtId="0" fontId="6" fillId="0" borderId="3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2" xfId="0" applyFont="1" applyBorder="1" applyAlignment="1">
      <alignment horizontal="center" vertical="center" shrinkToFit="1"/>
    </xf>
    <xf numFmtId="0" fontId="17" fillId="0" borderId="0" xfId="0" applyFont="1" applyAlignment="1">
      <alignment horizontal="center" vertical="center" shrinkToFit="1"/>
    </xf>
    <xf numFmtId="0" fontId="46" fillId="0" borderId="0" xfId="0" applyFont="1" applyAlignment="1">
      <alignment horizontal="center" vertical="center" shrinkToFit="1"/>
    </xf>
    <xf numFmtId="0" fontId="14" fillId="0" borderId="0" xfId="0" applyFont="1" applyAlignment="1">
      <alignment horizontal="center" shrinkToFit="1"/>
    </xf>
    <xf numFmtId="0" fontId="14" fillId="0" borderId="0" xfId="0" applyFont="1" applyAlignment="1">
      <alignment horizontal="distributed" shrinkToFit="1"/>
    </xf>
    <xf numFmtId="0" fontId="14" fillId="0" borderId="61" xfId="0" applyFont="1" applyBorder="1" applyAlignment="1">
      <alignment horizontal="center" vertical="center" shrinkToFit="1"/>
    </xf>
    <xf numFmtId="0" fontId="14" fillId="0" borderId="0" xfId="0" applyFont="1" applyAlignment="1">
      <alignment horizontal="center" vertical="top" shrinkToFit="1"/>
    </xf>
    <xf numFmtId="0" fontId="14" fillId="0" borderId="61" xfId="0" applyFont="1" applyBorder="1" applyAlignment="1">
      <alignment horizontal="center" vertical="top" shrinkToFit="1"/>
    </xf>
    <xf numFmtId="0" fontId="14" fillId="0" borderId="0" xfId="0" applyFont="1" applyAlignment="1">
      <alignment horizontal="distributed" vertical="top" shrinkToFit="1"/>
    </xf>
    <xf numFmtId="0" fontId="14" fillId="0" borderId="61" xfId="0" applyFont="1" applyBorder="1" applyAlignment="1">
      <alignment horizontal="distributed" vertical="top" shrinkToFit="1"/>
    </xf>
    <xf numFmtId="0" fontId="18" fillId="0" borderId="0" xfId="0" applyFont="1" applyAlignment="1">
      <alignment horizontal="center" vertical="center" shrinkToFit="1"/>
    </xf>
    <xf numFmtId="0" fontId="18" fillId="0" borderId="50"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64"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12"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83" xfId="0" applyFont="1" applyBorder="1" applyAlignment="1">
      <alignment horizontal="center" vertical="center" shrinkToFit="1"/>
    </xf>
    <xf numFmtId="0" fontId="120" fillId="0" borderId="210" xfId="0" applyFont="1" applyBorder="1" applyAlignment="1">
      <alignment horizontal="center" vertical="top"/>
    </xf>
    <xf numFmtId="0" fontId="120" fillId="0" borderId="212" xfId="0" applyFont="1" applyBorder="1" applyAlignment="1">
      <alignment horizontal="center" vertical="top"/>
    </xf>
    <xf numFmtId="0" fontId="115" fillId="0" borderId="0" xfId="0" applyFont="1" applyAlignment="1">
      <alignment vertical="top" wrapText="1"/>
    </xf>
    <xf numFmtId="0" fontId="115" fillId="0" borderId="211" xfId="0" applyFont="1" applyBorder="1" applyAlignment="1">
      <alignment vertical="top" wrapText="1"/>
    </xf>
    <xf numFmtId="0" fontId="115" fillId="0" borderId="213" xfId="0" applyFont="1" applyBorder="1" applyAlignment="1">
      <alignment vertical="top" wrapText="1"/>
    </xf>
    <xf numFmtId="0" fontId="115" fillId="0" borderId="214" xfId="0" applyFont="1" applyBorder="1" applyAlignment="1">
      <alignment vertical="top" wrapText="1"/>
    </xf>
    <xf numFmtId="179" fontId="115" fillId="0" borderId="0" xfId="0" applyNumberFormat="1" applyFont="1" applyAlignment="1">
      <alignment horizontal="center" vertical="center"/>
    </xf>
    <xf numFmtId="179" fontId="115" fillId="0" borderId="202" xfId="0" applyNumberFormat="1" applyFont="1" applyBorder="1" applyAlignment="1">
      <alignment horizontal="center" vertical="center"/>
    </xf>
    <xf numFmtId="179" fontId="115" fillId="0" borderId="179" xfId="0" applyNumberFormat="1" applyFont="1" applyBorder="1" applyAlignment="1">
      <alignment horizontal="center" vertical="center"/>
    </xf>
    <xf numFmtId="179" fontId="115" fillId="0" borderId="204" xfId="0" applyNumberFormat="1" applyFont="1" applyBorder="1" applyAlignment="1">
      <alignment horizontal="center" vertical="center"/>
    </xf>
    <xf numFmtId="0" fontId="115" fillId="0" borderId="208" xfId="0" applyFont="1" applyBorder="1" applyAlignment="1">
      <alignment vertical="top" wrapText="1"/>
    </xf>
    <xf numFmtId="0" fontId="115" fillId="0" borderId="209" xfId="0" applyFont="1" applyBorder="1" applyAlignment="1">
      <alignment vertical="top" wrapText="1"/>
    </xf>
    <xf numFmtId="0" fontId="121" fillId="0" borderId="0" xfId="0" applyFont="1" applyAlignment="1">
      <alignment vertical="top" wrapText="1"/>
    </xf>
    <xf numFmtId="0" fontId="121" fillId="0" borderId="211" xfId="0" applyFont="1" applyBorder="1" applyAlignment="1">
      <alignment vertical="top" wrapText="1"/>
    </xf>
    <xf numFmtId="0" fontId="115" fillId="0" borderId="190" xfId="0" applyFont="1" applyBorder="1" applyAlignment="1">
      <alignment horizontal="left" vertical="center"/>
    </xf>
    <xf numFmtId="179" fontId="115" fillId="0" borderId="190" xfId="0" applyNumberFormat="1" applyFont="1" applyBorder="1" applyAlignment="1">
      <alignment horizontal="center" vertical="center"/>
    </xf>
    <xf numFmtId="0" fontId="115" fillId="0" borderId="190" xfId="0" applyFont="1" applyBorder="1" applyAlignment="1">
      <alignment horizontal="center" vertical="center"/>
    </xf>
    <xf numFmtId="0" fontId="115" fillId="0" borderId="178" xfId="0" applyFont="1" applyBorder="1" applyAlignment="1">
      <alignment horizontal="center" vertical="center"/>
    </xf>
    <xf numFmtId="0" fontId="115" fillId="0" borderId="0" xfId="0" applyFont="1" applyAlignment="1">
      <alignment horizontal="left" vertical="center"/>
    </xf>
    <xf numFmtId="0" fontId="115" fillId="0" borderId="215" xfId="0" applyFont="1" applyBorder="1" applyAlignment="1">
      <alignment horizontal="left" vertical="center"/>
    </xf>
    <xf numFmtId="0" fontId="115" fillId="0" borderId="202" xfId="0" applyFont="1" applyBorder="1" applyAlignment="1">
      <alignment horizontal="left" vertical="center"/>
    </xf>
    <xf numFmtId="0" fontId="115" fillId="0" borderId="204" xfId="0" applyFont="1" applyBorder="1" applyAlignment="1">
      <alignment horizontal="left" vertical="center"/>
    </xf>
    <xf numFmtId="0" fontId="115" fillId="0" borderId="178" xfId="0" applyFont="1" applyBorder="1" applyAlignment="1">
      <alignment horizontal="left" vertical="center"/>
    </xf>
    <xf numFmtId="0" fontId="115" fillId="0" borderId="189" xfId="0" applyFont="1" applyBorder="1" applyAlignment="1">
      <alignment horizontal="center" vertical="center"/>
    </xf>
    <xf numFmtId="0" fontId="115" fillId="0" borderId="142" xfId="0" applyFont="1" applyBorder="1" applyAlignment="1">
      <alignment horizontal="center" vertical="center"/>
    </xf>
    <xf numFmtId="0" fontId="115" fillId="0" borderId="203" xfId="0" applyFont="1" applyBorder="1" applyAlignment="1">
      <alignment horizontal="center" vertical="center"/>
    </xf>
    <xf numFmtId="0" fontId="115" fillId="0" borderId="0" xfId="0" applyFont="1" applyAlignment="1">
      <alignment horizontal="center" vertical="center"/>
    </xf>
    <xf numFmtId="0" fontId="115" fillId="0" borderId="202" xfId="0" applyFont="1" applyBorder="1" applyAlignment="1">
      <alignment horizontal="center" vertical="center"/>
    </xf>
    <xf numFmtId="179" fontId="115" fillId="0" borderId="0" xfId="0" applyNumberFormat="1" applyFont="1" applyAlignment="1">
      <alignment horizontal="left" vertical="center" shrinkToFit="1"/>
    </xf>
    <xf numFmtId="179" fontId="115" fillId="0" borderId="179" xfId="0" applyNumberFormat="1" applyFont="1" applyBorder="1" applyAlignment="1">
      <alignment horizontal="left" vertical="center" shrinkToFit="1"/>
    </xf>
    <xf numFmtId="179" fontId="115" fillId="0" borderId="202" xfId="0" applyNumberFormat="1" applyFont="1" applyBorder="1" applyAlignment="1">
      <alignment horizontal="left" vertical="center" shrinkToFit="1"/>
    </xf>
    <xf numFmtId="179" fontId="115" fillId="0" borderId="204" xfId="0" applyNumberFormat="1" applyFont="1" applyBorder="1" applyAlignment="1">
      <alignment horizontal="left" vertical="center" shrinkToFit="1"/>
    </xf>
    <xf numFmtId="0" fontId="115" fillId="0" borderId="0" xfId="0" applyFont="1">
      <alignment vertical="center"/>
    </xf>
    <xf numFmtId="0" fontId="112" fillId="0" borderId="0" xfId="0" applyFont="1" applyAlignment="1">
      <alignment horizontal="left"/>
    </xf>
    <xf numFmtId="0" fontId="112" fillId="0" borderId="202" xfId="0" applyFont="1" applyBorder="1" applyAlignment="1">
      <alignment horizontal="center" shrinkToFit="1"/>
    </xf>
    <xf numFmtId="0" fontId="118" fillId="0" borderId="0" xfId="0" applyFont="1" applyAlignment="1">
      <alignment horizontal="center" shrinkToFit="1"/>
    </xf>
    <xf numFmtId="0" fontId="124" fillId="0" borderId="0" xfId="0" applyFont="1" applyAlignment="1">
      <alignment horizontal="centerContinuous" vertical="center"/>
    </xf>
    <xf numFmtId="0" fontId="125" fillId="0" borderId="0" xfId="0" applyFont="1">
      <alignment vertical="center"/>
    </xf>
    <xf numFmtId="0" fontId="126" fillId="0" borderId="0" xfId="0" applyFont="1" applyAlignment="1">
      <alignment horizontal="center" vertical="center"/>
    </xf>
    <xf numFmtId="0" fontId="126" fillId="0" borderId="0" xfId="0" applyFont="1" applyAlignment="1">
      <alignment horizontal="centerContinuous" vertical="center"/>
    </xf>
    <xf numFmtId="0" fontId="51" fillId="0" borderId="0" xfId="0" applyFont="1" applyAlignment="1">
      <alignment horizontal="center" vertical="center"/>
    </xf>
    <xf numFmtId="0" fontId="51" fillId="0" borderId="0" xfId="0" applyFont="1">
      <alignment vertical="center"/>
    </xf>
    <xf numFmtId="0" fontId="51" fillId="0" borderId="0" xfId="0" applyFont="1" applyAlignment="1"/>
    <xf numFmtId="0" fontId="51" fillId="0" borderId="0" xfId="0" applyFont="1" applyAlignment="1">
      <alignment horizontal="right" vertical="center"/>
    </xf>
    <xf numFmtId="0" fontId="51" fillId="0" borderId="0" xfId="0" applyFont="1" applyAlignment="1">
      <alignment horizontal="left" vertical="center" indent="1"/>
    </xf>
    <xf numFmtId="0" fontId="51" fillId="0" borderId="0" xfId="0" applyFont="1" applyAlignment="1">
      <alignment horizontal="left" vertical="center"/>
    </xf>
    <xf numFmtId="0" fontId="51" fillId="0" borderId="0" xfId="0" applyFont="1" applyAlignment="1">
      <alignment horizontal="justify" vertical="center"/>
    </xf>
    <xf numFmtId="0" fontId="127" fillId="0" borderId="0" xfId="0" applyFont="1" applyAlignment="1">
      <alignment horizontal="right" vertical="center"/>
    </xf>
    <xf numFmtId="0" fontId="51" fillId="0" borderId="0" xfId="0" applyFont="1" applyAlignment="1">
      <alignment horizontal="left" vertical="top" wrapText="1"/>
    </xf>
    <xf numFmtId="0" fontId="51" fillId="0" borderId="0" xfId="0" applyFont="1" applyAlignment="1">
      <alignment horizontal="centerContinuous" vertical="center"/>
    </xf>
    <xf numFmtId="0" fontId="51" fillId="0" borderId="0" xfId="0" applyFont="1" applyAlignment="1">
      <alignment horizontal="left" vertical="center"/>
    </xf>
    <xf numFmtId="0" fontId="51" fillId="0" borderId="0" xfId="0" applyFont="1" applyAlignment="1">
      <alignment horizontal="left" vertical="center" wrapText="1"/>
    </xf>
    <xf numFmtId="0" fontId="124" fillId="0" borderId="0" xfId="0" applyFont="1" applyAlignment="1">
      <alignment horizontal="center"/>
    </xf>
    <xf numFmtId="0" fontId="124" fillId="0" borderId="0" xfId="0" applyFont="1" applyAlignment="1">
      <alignment horizontal="right" vertical="center"/>
    </xf>
    <xf numFmtId="0" fontId="130" fillId="0" borderId="0" xfId="0" applyFont="1" applyAlignment="1">
      <alignment horizontal="center" vertical="center"/>
    </xf>
    <xf numFmtId="0" fontId="124" fillId="0" borderId="0" xfId="0" applyFont="1">
      <alignment vertical="center"/>
    </xf>
    <xf numFmtId="0" fontId="124" fillId="0" borderId="0" xfId="0" applyFont="1" applyAlignment="1">
      <alignment horizontal="distributed" vertical="center"/>
    </xf>
    <xf numFmtId="0" fontId="131" fillId="0" borderId="0" xfId="0" applyFont="1">
      <alignment vertical="center"/>
    </xf>
    <xf numFmtId="0" fontId="124" fillId="0" borderId="0" xfId="0" applyFont="1" applyAlignment="1">
      <alignment horizontal="justify" vertical="center"/>
    </xf>
    <xf numFmtId="0" fontId="128" fillId="0" borderId="0" xfId="0" applyFont="1" applyAlignment="1">
      <alignment horizontal="right" vertical="center"/>
    </xf>
    <xf numFmtId="0" fontId="124" fillId="0" borderId="0" xfId="0" applyFont="1" applyAlignment="1">
      <alignment horizontal="left" vertical="center"/>
    </xf>
    <xf numFmtId="0" fontId="124" fillId="0" borderId="0" xfId="0" applyFont="1" applyAlignment="1">
      <alignment horizontal="center" vertical="center"/>
    </xf>
  </cellXfs>
  <cellStyles count="11">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6" xfId="8" xr:uid="{4AEF3804-5800-4FBC-BDE5-84FFEC083808}"/>
    <cellStyle name="標準 7" xfId="9" xr:uid="{697CFE06-84A2-4B40-99A1-C7A19E7189DA}"/>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37</xdr:row>
          <xdr:rowOff>85725</xdr:rowOff>
        </xdr:from>
        <xdr:to>
          <xdr:col>27</xdr:col>
          <xdr:colOff>133350</xdr:colOff>
          <xdr:row>40</xdr:row>
          <xdr:rowOff>38100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5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19050</xdr:rowOff>
        </xdr:from>
        <xdr:to>
          <xdr:col>34</xdr:col>
          <xdr:colOff>161925</xdr:colOff>
          <xdr:row>40</xdr:row>
          <xdr:rowOff>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5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topLeftCell="A10" workbookViewId="0">
      <selection activeCell="M35" sqref="M35:BA37"/>
    </sheetView>
  </sheetViews>
  <sheetFormatPr defaultColWidth="1.875" defaultRowHeight="13.5" x14ac:dyDescent="0.15"/>
  <cols>
    <col min="1" max="37" width="1.875" style="57" customWidth="1"/>
    <col min="38" max="53" width="2" style="57" customWidth="1"/>
    <col min="54" max="126" width="1.875" style="57" customWidth="1"/>
    <col min="127" max="127" width="7.625" style="57" customWidth="1"/>
    <col min="128" max="141" width="1.875" style="57" customWidth="1"/>
    <col min="142" max="142" width="1.75" style="14" customWidth="1"/>
    <col min="143" max="143" width="1.75" style="116" customWidth="1"/>
    <col min="144" max="144" width="1.875" style="57" customWidth="1"/>
    <col min="145" max="16384" width="1.875" style="57"/>
  </cols>
  <sheetData>
    <row r="1" spans="1:127" ht="6" customHeight="1" x14ac:dyDescent="0.15">
      <c r="A1" s="529" t="s">
        <v>1137</v>
      </c>
      <c r="B1" s="530"/>
      <c r="C1" s="530"/>
      <c r="D1" s="530"/>
      <c r="E1" s="530"/>
      <c r="F1" s="530"/>
      <c r="G1" s="535" t="str">
        <f>IF(TRIM(deposit_type)="未供託","新規免許取得","")</f>
        <v/>
      </c>
      <c r="H1" s="535"/>
      <c r="I1" s="535"/>
      <c r="J1" s="535"/>
      <c r="K1" s="535"/>
      <c r="L1" s="535"/>
      <c r="M1" s="535"/>
      <c r="N1" s="535"/>
      <c r="O1" s="535"/>
      <c r="P1" s="535"/>
      <c r="Q1" s="535"/>
      <c r="R1" s="535"/>
      <c r="S1" s="535"/>
      <c r="T1" s="536"/>
      <c r="U1" s="529" t="s">
        <v>1138</v>
      </c>
      <c r="V1" s="530"/>
      <c r="W1" s="530"/>
      <c r="X1" s="530"/>
      <c r="Y1" s="530"/>
      <c r="Z1" s="530"/>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41"/>
      <c r="DU1" s="70"/>
    </row>
    <row r="2" spans="1:127" ht="6" customHeight="1" x14ac:dyDescent="0.15">
      <c r="A2" s="531"/>
      <c r="B2" s="532"/>
      <c r="C2" s="532"/>
      <c r="D2" s="532"/>
      <c r="E2" s="532"/>
      <c r="F2" s="532"/>
      <c r="G2" s="537"/>
      <c r="H2" s="537"/>
      <c r="I2" s="537"/>
      <c r="J2" s="537"/>
      <c r="K2" s="537"/>
      <c r="L2" s="537"/>
      <c r="M2" s="537"/>
      <c r="N2" s="537"/>
      <c r="O2" s="537"/>
      <c r="P2" s="537"/>
      <c r="Q2" s="537"/>
      <c r="R2" s="537"/>
      <c r="S2" s="537"/>
      <c r="T2" s="538"/>
      <c r="U2" s="531"/>
      <c r="V2" s="532"/>
      <c r="W2" s="532"/>
      <c r="X2" s="532"/>
      <c r="Y2" s="532"/>
      <c r="Z2" s="532"/>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2"/>
      <c r="DU2" s="70"/>
    </row>
    <row r="3" spans="1:127" ht="6" customHeight="1" x14ac:dyDescent="0.15">
      <c r="A3" s="531"/>
      <c r="B3" s="532"/>
      <c r="C3" s="532"/>
      <c r="D3" s="532"/>
      <c r="E3" s="532"/>
      <c r="F3" s="532"/>
      <c r="G3" s="537"/>
      <c r="H3" s="537"/>
      <c r="I3" s="537"/>
      <c r="J3" s="537"/>
      <c r="K3" s="537"/>
      <c r="L3" s="537"/>
      <c r="M3" s="537"/>
      <c r="N3" s="537"/>
      <c r="O3" s="537"/>
      <c r="P3" s="537"/>
      <c r="Q3" s="537"/>
      <c r="R3" s="537"/>
      <c r="S3" s="537"/>
      <c r="T3" s="538"/>
      <c r="U3" s="531"/>
      <c r="V3" s="532"/>
      <c r="W3" s="532"/>
      <c r="X3" s="532"/>
      <c r="Y3" s="532"/>
      <c r="Z3" s="532"/>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2"/>
      <c r="DU3" s="70"/>
    </row>
    <row r="4" spans="1:127" ht="6" customHeight="1" x14ac:dyDescent="0.15">
      <c r="A4" s="531"/>
      <c r="B4" s="532"/>
      <c r="C4" s="532"/>
      <c r="D4" s="532"/>
      <c r="E4" s="532"/>
      <c r="F4" s="532"/>
      <c r="G4" s="537"/>
      <c r="H4" s="537"/>
      <c r="I4" s="537"/>
      <c r="J4" s="537"/>
      <c r="K4" s="537"/>
      <c r="L4" s="537"/>
      <c r="M4" s="537"/>
      <c r="N4" s="537"/>
      <c r="O4" s="537"/>
      <c r="P4" s="537"/>
      <c r="Q4" s="537"/>
      <c r="R4" s="537"/>
      <c r="S4" s="537"/>
      <c r="T4" s="538"/>
      <c r="U4" s="531"/>
      <c r="V4" s="532"/>
      <c r="W4" s="532"/>
      <c r="X4" s="532"/>
      <c r="Y4" s="532"/>
      <c r="Z4" s="532"/>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2"/>
      <c r="DU4" s="70"/>
    </row>
    <row r="5" spans="1:127" ht="6" customHeight="1" x14ac:dyDescent="0.15">
      <c r="A5" s="531"/>
      <c r="B5" s="532"/>
      <c r="C5" s="532"/>
      <c r="D5" s="532"/>
      <c r="E5" s="532"/>
      <c r="F5" s="532"/>
      <c r="G5" s="537" t="str">
        <f>IF(TRIM(deposit_type)="他協会から移籍","他協会より加入","")</f>
        <v/>
      </c>
      <c r="H5" s="537"/>
      <c r="I5" s="537"/>
      <c r="J5" s="537"/>
      <c r="K5" s="537"/>
      <c r="L5" s="537"/>
      <c r="M5" s="537"/>
      <c r="N5" s="537"/>
      <c r="O5" s="537"/>
      <c r="P5" s="537"/>
      <c r="Q5" s="537"/>
      <c r="R5" s="537"/>
      <c r="S5" s="537"/>
      <c r="T5" s="538"/>
      <c r="U5" s="531"/>
      <c r="V5" s="532"/>
      <c r="W5" s="532"/>
      <c r="X5" s="532"/>
      <c r="Y5" s="532"/>
      <c r="Z5" s="532"/>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2"/>
      <c r="DU5" s="70"/>
    </row>
    <row r="6" spans="1:127" ht="6" customHeight="1" x14ac:dyDescent="0.15">
      <c r="A6" s="531"/>
      <c r="B6" s="532"/>
      <c r="C6" s="532"/>
      <c r="D6" s="532"/>
      <c r="E6" s="532"/>
      <c r="F6" s="532"/>
      <c r="G6" s="537"/>
      <c r="H6" s="537"/>
      <c r="I6" s="537"/>
      <c r="J6" s="537"/>
      <c r="K6" s="537"/>
      <c r="L6" s="537"/>
      <c r="M6" s="537"/>
      <c r="N6" s="537"/>
      <c r="O6" s="537"/>
      <c r="P6" s="537"/>
      <c r="Q6" s="537"/>
      <c r="R6" s="537"/>
      <c r="S6" s="537"/>
      <c r="T6" s="538"/>
      <c r="U6" s="531"/>
      <c r="V6" s="532"/>
      <c r="W6" s="532"/>
      <c r="X6" s="532"/>
      <c r="Y6" s="532"/>
      <c r="Z6" s="532"/>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2"/>
      <c r="DU6" s="70"/>
    </row>
    <row r="7" spans="1:127" ht="6" customHeight="1" x14ac:dyDescent="0.15">
      <c r="A7" s="531"/>
      <c r="B7" s="532"/>
      <c r="C7" s="532"/>
      <c r="D7" s="532"/>
      <c r="E7" s="532"/>
      <c r="F7" s="532"/>
      <c r="G7" s="537"/>
      <c r="H7" s="537"/>
      <c r="I7" s="537"/>
      <c r="J7" s="537"/>
      <c r="K7" s="537"/>
      <c r="L7" s="537"/>
      <c r="M7" s="537"/>
      <c r="N7" s="537"/>
      <c r="O7" s="537"/>
      <c r="P7" s="537"/>
      <c r="Q7" s="537"/>
      <c r="R7" s="537"/>
      <c r="S7" s="537"/>
      <c r="T7" s="538"/>
      <c r="U7" s="531"/>
      <c r="V7" s="532"/>
      <c r="W7" s="532"/>
      <c r="X7" s="532"/>
      <c r="Y7" s="532"/>
      <c r="Z7" s="532"/>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2"/>
      <c r="DU7" s="70"/>
    </row>
    <row r="8" spans="1:127" ht="6" customHeight="1" x14ac:dyDescent="0.15">
      <c r="A8" s="531"/>
      <c r="B8" s="532"/>
      <c r="C8" s="532"/>
      <c r="D8" s="532"/>
      <c r="E8" s="532"/>
      <c r="F8" s="532"/>
      <c r="G8" s="537"/>
      <c r="H8" s="537"/>
      <c r="I8" s="537"/>
      <c r="J8" s="537"/>
      <c r="K8" s="537"/>
      <c r="L8" s="537"/>
      <c r="M8" s="537"/>
      <c r="N8" s="537"/>
      <c r="O8" s="537"/>
      <c r="P8" s="537"/>
      <c r="Q8" s="537"/>
      <c r="R8" s="537"/>
      <c r="S8" s="537"/>
      <c r="T8" s="538"/>
      <c r="U8" s="531"/>
      <c r="V8" s="532"/>
      <c r="W8" s="532"/>
      <c r="X8" s="532"/>
      <c r="Y8" s="532"/>
      <c r="Z8" s="532"/>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2"/>
      <c r="DU8" s="70"/>
    </row>
    <row r="9" spans="1:127" ht="6" customHeight="1" x14ac:dyDescent="0.15">
      <c r="A9" s="531"/>
      <c r="B9" s="532"/>
      <c r="C9" s="532"/>
      <c r="D9" s="532"/>
      <c r="E9" s="532"/>
      <c r="F9" s="532"/>
      <c r="G9" s="537" t="str">
        <f>IF(TRIM(deposit_type)="自社供託","自社供託","")</f>
        <v/>
      </c>
      <c r="H9" s="537"/>
      <c r="I9" s="537"/>
      <c r="J9" s="537"/>
      <c r="K9" s="537"/>
      <c r="L9" s="537"/>
      <c r="M9" s="537"/>
      <c r="N9" s="537"/>
      <c r="O9" s="537"/>
      <c r="P9" s="537"/>
      <c r="Q9" s="537"/>
      <c r="R9" s="537"/>
      <c r="S9" s="537"/>
      <c r="T9" s="538"/>
      <c r="U9" s="531"/>
      <c r="V9" s="532"/>
      <c r="W9" s="532"/>
      <c r="X9" s="532"/>
      <c r="Y9" s="532"/>
      <c r="Z9" s="532"/>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2"/>
      <c r="DU9" s="70"/>
    </row>
    <row r="10" spans="1:127" ht="6" customHeight="1" x14ac:dyDescent="0.15">
      <c r="A10" s="531"/>
      <c r="B10" s="532"/>
      <c r="C10" s="532"/>
      <c r="D10" s="532"/>
      <c r="E10" s="532"/>
      <c r="F10" s="532"/>
      <c r="G10" s="537"/>
      <c r="H10" s="537"/>
      <c r="I10" s="537"/>
      <c r="J10" s="537"/>
      <c r="K10" s="537"/>
      <c r="L10" s="537"/>
      <c r="M10" s="537"/>
      <c r="N10" s="537"/>
      <c r="O10" s="537"/>
      <c r="P10" s="537"/>
      <c r="Q10" s="537"/>
      <c r="R10" s="537"/>
      <c r="S10" s="537"/>
      <c r="T10" s="538"/>
      <c r="U10" s="531"/>
      <c r="V10" s="532"/>
      <c r="W10" s="532"/>
      <c r="X10" s="532"/>
      <c r="Y10" s="532"/>
      <c r="Z10" s="532"/>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2"/>
      <c r="DU10" s="70"/>
    </row>
    <row r="11" spans="1:127" ht="6" customHeight="1" x14ac:dyDescent="0.15">
      <c r="A11" s="531"/>
      <c r="B11" s="532"/>
      <c r="C11" s="532"/>
      <c r="D11" s="532"/>
      <c r="E11" s="532"/>
      <c r="F11" s="532"/>
      <c r="G11" s="537"/>
      <c r="H11" s="537"/>
      <c r="I11" s="537"/>
      <c r="J11" s="537"/>
      <c r="K11" s="537"/>
      <c r="L11" s="537"/>
      <c r="M11" s="537"/>
      <c r="N11" s="537"/>
      <c r="O11" s="537"/>
      <c r="P11" s="537"/>
      <c r="Q11" s="537"/>
      <c r="R11" s="537"/>
      <c r="S11" s="537"/>
      <c r="T11" s="538"/>
      <c r="U11" s="531"/>
      <c r="V11" s="532"/>
      <c r="W11" s="532"/>
      <c r="X11" s="532"/>
      <c r="Y11" s="532"/>
      <c r="Z11" s="532"/>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2"/>
      <c r="DU11" s="70"/>
    </row>
    <row r="12" spans="1:127" ht="6" customHeight="1" x14ac:dyDescent="0.15">
      <c r="A12" s="533"/>
      <c r="B12" s="534"/>
      <c r="C12" s="534"/>
      <c r="D12" s="534"/>
      <c r="E12" s="534"/>
      <c r="F12" s="534"/>
      <c r="G12" s="545"/>
      <c r="H12" s="545"/>
      <c r="I12" s="545"/>
      <c r="J12" s="545"/>
      <c r="K12" s="545"/>
      <c r="L12" s="545"/>
      <c r="M12" s="545"/>
      <c r="N12" s="545"/>
      <c r="O12" s="545"/>
      <c r="P12" s="545"/>
      <c r="Q12" s="545"/>
      <c r="R12" s="545"/>
      <c r="S12" s="545"/>
      <c r="T12" s="546"/>
      <c r="U12" s="533"/>
      <c r="V12" s="534"/>
      <c r="W12" s="534"/>
      <c r="X12" s="534"/>
      <c r="Y12" s="534"/>
      <c r="Z12" s="534"/>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4"/>
      <c r="DU12" s="70"/>
    </row>
    <row r="13" spans="1:127" ht="11.25" customHeight="1" x14ac:dyDescent="0.15">
      <c r="A13" s="547" t="s">
        <v>0</v>
      </c>
      <c r="B13" s="548"/>
      <c r="C13" s="548"/>
      <c r="D13" s="548"/>
      <c r="E13" s="548"/>
      <c r="F13" s="548"/>
      <c r="G13" s="548"/>
      <c r="H13" s="549"/>
      <c r="I13" s="547" t="s">
        <v>1</v>
      </c>
      <c r="J13" s="550"/>
      <c r="K13" s="550"/>
      <c r="L13" s="550"/>
      <c r="M13" s="550"/>
      <c r="N13" s="550"/>
      <c r="O13" s="550"/>
      <c r="P13" s="550"/>
      <c r="Q13" s="550"/>
      <c r="R13" s="550"/>
      <c r="S13" s="550"/>
      <c r="T13" s="551"/>
      <c r="U13" s="547" t="s">
        <v>2</v>
      </c>
      <c r="V13" s="550"/>
      <c r="W13" s="550"/>
      <c r="X13" s="550"/>
      <c r="Y13" s="550"/>
      <c r="Z13" s="550"/>
      <c r="AA13" s="550"/>
      <c r="AB13" s="550"/>
      <c r="AC13" s="550"/>
      <c r="AD13" s="550"/>
      <c r="AE13" s="550"/>
      <c r="AF13" s="551"/>
      <c r="AG13" s="547" t="s">
        <v>3</v>
      </c>
      <c r="AH13" s="550"/>
      <c r="AI13" s="550"/>
      <c r="AJ13" s="550"/>
      <c r="AK13" s="550"/>
      <c r="AL13" s="550"/>
      <c r="AM13" s="550"/>
      <c r="AN13" s="550"/>
      <c r="AO13" s="550"/>
      <c r="AP13" s="550"/>
      <c r="AQ13" s="550"/>
      <c r="AR13" s="550"/>
      <c r="AS13" s="550"/>
      <c r="AT13" s="550"/>
      <c r="AU13" s="550"/>
      <c r="AV13" s="550"/>
      <c r="AW13" s="551"/>
      <c r="AX13" s="547" t="s">
        <v>4</v>
      </c>
      <c r="AY13" s="550"/>
      <c r="AZ13" s="550"/>
      <c r="BA13" s="551"/>
      <c r="DV13" s="60"/>
      <c r="DW13" s="58"/>
    </row>
    <row r="14" spans="1:127" ht="9" customHeight="1" x14ac:dyDescent="0.15">
      <c r="A14" s="552"/>
      <c r="B14" s="553"/>
      <c r="C14" s="553"/>
      <c r="D14" s="553"/>
      <c r="E14" s="553"/>
      <c r="F14" s="553"/>
      <c r="G14" s="553"/>
      <c r="H14" s="554"/>
      <c r="I14" s="561" t="s">
        <v>5</v>
      </c>
      <c r="J14" s="562"/>
      <c r="K14" s="562"/>
      <c r="L14" s="364"/>
      <c r="M14" s="364"/>
      <c r="N14" s="564" t="s">
        <v>6</v>
      </c>
      <c r="O14" s="312"/>
      <c r="P14" s="312"/>
      <c r="Q14" s="562" t="s">
        <v>7</v>
      </c>
      <c r="R14" s="312"/>
      <c r="S14" s="312"/>
      <c r="T14" s="564" t="s">
        <v>8</v>
      </c>
      <c r="U14" s="561" t="s">
        <v>9</v>
      </c>
      <c r="V14" s="562"/>
      <c r="W14" s="562"/>
      <c r="X14" s="364"/>
      <c r="Y14" s="364"/>
      <c r="Z14" s="564" t="s">
        <v>10</v>
      </c>
      <c r="AA14" s="364"/>
      <c r="AB14" s="364"/>
      <c r="AC14" s="564" t="s">
        <v>11</v>
      </c>
      <c r="AD14" s="312"/>
      <c r="AE14" s="312"/>
      <c r="AF14" s="564" t="s">
        <v>12</v>
      </c>
      <c r="AG14" s="565"/>
      <c r="AH14" s="566"/>
      <c r="AI14" s="566"/>
      <c r="AJ14" s="566"/>
      <c r="AK14" s="566"/>
      <c r="AL14" s="566"/>
      <c r="AM14" s="566"/>
      <c r="AN14" s="566"/>
      <c r="AO14" s="566"/>
      <c r="AP14" s="566"/>
      <c r="AQ14" s="566"/>
      <c r="AR14" s="566"/>
      <c r="AS14" s="566"/>
      <c r="AT14" s="566"/>
      <c r="AU14" s="566"/>
      <c r="AV14" s="566"/>
      <c r="AW14" s="567"/>
      <c r="AX14" s="568"/>
      <c r="AY14" s="569"/>
      <c r="AZ14" s="569"/>
      <c r="BA14" s="570"/>
      <c r="DV14" s="60"/>
      <c r="DW14" s="58"/>
    </row>
    <row r="15" spans="1:127" ht="9" customHeight="1" x14ac:dyDescent="0.15">
      <c r="A15" s="555"/>
      <c r="B15" s="556"/>
      <c r="C15" s="556"/>
      <c r="D15" s="556"/>
      <c r="E15" s="556"/>
      <c r="F15" s="556"/>
      <c r="G15" s="556"/>
      <c r="H15" s="557"/>
      <c r="I15" s="563"/>
      <c r="J15" s="564"/>
      <c r="K15" s="564"/>
      <c r="L15" s="312"/>
      <c r="M15" s="312"/>
      <c r="N15" s="564"/>
      <c r="O15" s="312"/>
      <c r="P15" s="312"/>
      <c r="Q15" s="564"/>
      <c r="R15" s="312"/>
      <c r="S15" s="312"/>
      <c r="T15" s="564"/>
      <c r="U15" s="563"/>
      <c r="V15" s="564"/>
      <c r="W15" s="564"/>
      <c r="X15" s="312"/>
      <c r="Y15" s="312"/>
      <c r="Z15" s="564"/>
      <c r="AA15" s="312"/>
      <c r="AB15" s="312"/>
      <c r="AC15" s="564"/>
      <c r="AD15" s="312"/>
      <c r="AE15" s="312"/>
      <c r="AF15" s="564"/>
      <c r="AG15" s="568"/>
      <c r="AH15" s="569"/>
      <c r="AI15" s="569"/>
      <c r="AJ15" s="569"/>
      <c r="AK15" s="569"/>
      <c r="AL15" s="569"/>
      <c r="AM15" s="569"/>
      <c r="AN15" s="569"/>
      <c r="AO15" s="569"/>
      <c r="AP15" s="569"/>
      <c r="AQ15" s="569"/>
      <c r="AR15" s="569"/>
      <c r="AS15" s="569"/>
      <c r="AT15" s="569"/>
      <c r="AU15" s="569"/>
      <c r="AV15" s="569"/>
      <c r="AW15" s="570"/>
      <c r="AX15" s="568"/>
      <c r="AY15" s="569"/>
      <c r="AZ15" s="569"/>
      <c r="BA15" s="570"/>
      <c r="DV15" s="58"/>
      <c r="DW15" s="58"/>
    </row>
    <row r="16" spans="1:127" ht="9" customHeight="1" x14ac:dyDescent="0.15">
      <c r="A16" s="558"/>
      <c r="B16" s="559"/>
      <c r="C16" s="559"/>
      <c r="D16" s="559"/>
      <c r="E16" s="559"/>
      <c r="F16" s="559"/>
      <c r="G16" s="559"/>
      <c r="H16" s="560"/>
      <c r="I16" s="547"/>
      <c r="J16" s="550"/>
      <c r="K16" s="550"/>
      <c r="L16" s="307"/>
      <c r="M16" s="307"/>
      <c r="N16" s="550"/>
      <c r="O16" s="307"/>
      <c r="P16" s="307"/>
      <c r="Q16" s="550"/>
      <c r="R16" s="307"/>
      <c r="S16" s="307"/>
      <c r="T16" s="550"/>
      <c r="U16" s="547"/>
      <c r="V16" s="550"/>
      <c r="W16" s="550"/>
      <c r="X16" s="307"/>
      <c r="Y16" s="307"/>
      <c r="Z16" s="550"/>
      <c r="AA16" s="307"/>
      <c r="AB16" s="307"/>
      <c r="AC16" s="550"/>
      <c r="AD16" s="307"/>
      <c r="AE16" s="307"/>
      <c r="AF16" s="550"/>
      <c r="AG16" s="571"/>
      <c r="AH16" s="572"/>
      <c r="AI16" s="572"/>
      <c r="AJ16" s="572"/>
      <c r="AK16" s="572"/>
      <c r="AL16" s="572"/>
      <c r="AM16" s="572"/>
      <c r="AN16" s="572"/>
      <c r="AO16" s="572"/>
      <c r="AP16" s="572"/>
      <c r="AQ16" s="572"/>
      <c r="AR16" s="572"/>
      <c r="AS16" s="572"/>
      <c r="AT16" s="572"/>
      <c r="AU16" s="572"/>
      <c r="AV16" s="572"/>
      <c r="AW16" s="573"/>
      <c r="AX16" s="571"/>
      <c r="AY16" s="572"/>
      <c r="AZ16" s="572"/>
      <c r="BA16" s="573"/>
      <c r="DV16" s="58"/>
      <c r="DW16" s="58"/>
    </row>
    <row r="17" spans="1:146" ht="11.25" customHeight="1" x14ac:dyDescent="0.15">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DV17" s="58"/>
      <c r="DW17" s="58"/>
    </row>
    <row r="18" spans="1:146" ht="11.25" customHeight="1" x14ac:dyDescent="0.15">
      <c r="A18" s="515" t="s">
        <v>13</v>
      </c>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row>
    <row r="19" spans="1:146" ht="11.25" customHeight="1" x14ac:dyDescent="0.15">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row>
    <row r="20" spans="1:146" ht="11.25" customHeight="1" x14ac:dyDescent="0.15">
      <c r="A20" s="312"/>
      <c r="B20" s="312"/>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row>
    <row r="21" spans="1:146" ht="9" customHeight="1" x14ac:dyDescent="0.15">
      <c r="A21" s="516" t="s">
        <v>14</v>
      </c>
      <c r="B21" s="516"/>
      <c r="C21" s="516"/>
      <c r="D21" s="516"/>
      <c r="E21" s="516"/>
      <c r="F21" s="516"/>
      <c r="G21" s="517" t="s">
        <v>15</v>
      </c>
      <c r="H21" s="517"/>
      <c r="I21" s="517"/>
      <c r="J21" s="517"/>
      <c r="K21" s="517"/>
      <c r="L21" s="517"/>
      <c r="M21" s="517"/>
      <c r="N21" s="517"/>
      <c r="O21" s="517"/>
      <c r="P21" s="517"/>
      <c r="Q21" s="312" t="s">
        <v>16</v>
      </c>
      <c r="R21" s="312"/>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row>
    <row r="22" spans="1:146" ht="9" customHeight="1" x14ac:dyDescent="0.15">
      <c r="A22" s="516"/>
      <c r="B22" s="516"/>
      <c r="C22" s="516"/>
      <c r="D22" s="516"/>
      <c r="E22" s="516"/>
      <c r="F22" s="516"/>
      <c r="G22" s="517"/>
      <c r="H22" s="517"/>
      <c r="I22" s="517"/>
      <c r="J22" s="517"/>
      <c r="K22" s="517"/>
      <c r="L22" s="517"/>
      <c r="M22" s="517"/>
      <c r="N22" s="517"/>
      <c r="O22" s="517"/>
      <c r="P22" s="517"/>
      <c r="Q22" s="312"/>
      <c r="R22" s="312"/>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row>
    <row r="23" spans="1:146" ht="9" customHeight="1" x14ac:dyDescent="0.15">
      <c r="A23" s="519" t="s">
        <v>17</v>
      </c>
      <c r="B23" s="519"/>
      <c r="C23" s="519"/>
      <c r="D23" s="519"/>
      <c r="E23" s="519"/>
      <c r="F23" s="519"/>
      <c r="G23" s="520" t="s">
        <v>18</v>
      </c>
      <c r="H23" s="520"/>
      <c r="I23" s="520"/>
      <c r="J23" s="520"/>
      <c r="K23" s="520"/>
      <c r="L23" s="520"/>
      <c r="M23" s="520"/>
      <c r="N23" s="520"/>
      <c r="O23" s="520"/>
      <c r="P23" s="520"/>
      <c r="Q23" s="312"/>
      <c r="R23" s="312"/>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row>
    <row r="24" spans="1:146" ht="9" customHeight="1" thickBot="1" x14ac:dyDescent="0.2">
      <c r="A24" s="519"/>
      <c r="B24" s="519"/>
      <c r="C24" s="519"/>
      <c r="D24" s="519"/>
      <c r="E24" s="519"/>
      <c r="F24" s="519"/>
      <c r="G24" s="520"/>
      <c r="H24" s="520"/>
      <c r="I24" s="520"/>
      <c r="J24" s="520"/>
      <c r="K24" s="520"/>
      <c r="L24" s="520"/>
      <c r="M24" s="520"/>
      <c r="N24" s="520"/>
      <c r="O24" s="520"/>
      <c r="P24" s="520"/>
      <c r="Q24" s="312"/>
      <c r="R24" s="312"/>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row>
    <row r="25" spans="1:146" ht="10.5" customHeight="1" x14ac:dyDescent="0.15">
      <c r="A25" s="521" t="s">
        <v>19</v>
      </c>
      <c r="B25" s="521"/>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2"/>
      <c r="AK25" s="501" t="s">
        <v>20</v>
      </c>
      <c r="AL25" s="502"/>
      <c r="AM25" s="523"/>
      <c r="AN25" s="524" t="s">
        <v>21</v>
      </c>
      <c r="AO25" s="502"/>
      <c r="AP25" s="525" t="str">
        <f>IF(TRIM(input_date)="","",TEXT(input_date,"e"))</f>
        <v/>
      </c>
      <c r="AQ25" s="525"/>
      <c r="AR25" s="502" t="s">
        <v>22</v>
      </c>
      <c r="AS25" s="502"/>
      <c r="AT25" s="527" t="str">
        <f>IF(TRIM(input_date)="","",MONTH(input_date))</f>
        <v/>
      </c>
      <c r="AU25" s="527"/>
      <c r="AV25" s="502" t="s">
        <v>23</v>
      </c>
      <c r="AW25" s="502"/>
      <c r="AX25" s="527" t="str">
        <f>IF(TRIM(input_date)="","",DAY(input_date))</f>
        <v/>
      </c>
      <c r="AY25" s="527"/>
      <c r="AZ25" s="502" t="s">
        <v>24</v>
      </c>
      <c r="BA25" s="528"/>
    </row>
    <row r="26" spans="1:146" ht="10.5" customHeight="1" thickBot="1" x14ac:dyDescent="0.2">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3"/>
      <c r="AK26" s="370"/>
      <c r="AL26" s="371"/>
      <c r="AM26" s="410"/>
      <c r="AN26" s="403"/>
      <c r="AO26" s="371"/>
      <c r="AP26" s="526"/>
      <c r="AQ26" s="526"/>
      <c r="AR26" s="371"/>
      <c r="AS26" s="371"/>
      <c r="AT26" s="499"/>
      <c r="AU26" s="499"/>
      <c r="AV26" s="371"/>
      <c r="AW26" s="371"/>
      <c r="AX26" s="499"/>
      <c r="AY26" s="499"/>
      <c r="AZ26" s="371"/>
      <c r="BA26" s="500"/>
      <c r="DW26" s="69" t="s">
        <v>25</v>
      </c>
      <c r="EL26" s="68" t="s">
        <v>26</v>
      </c>
      <c r="EM26" s="117"/>
      <c r="EN26" s="14"/>
      <c r="EO26" s="14"/>
      <c r="EP26" s="14"/>
    </row>
    <row r="27" spans="1:146" ht="11.25" customHeight="1" x14ac:dyDescent="0.15">
      <c r="A27" s="501" t="s">
        <v>27</v>
      </c>
      <c r="B27" s="502"/>
      <c r="C27" s="502"/>
      <c r="D27" s="502"/>
      <c r="E27" s="502"/>
      <c r="F27" s="502"/>
      <c r="G27" s="503" t="s">
        <v>28</v>
      </c>
      <c r="H27" s="504"/>
      <c r="I27" s="504"/>
      <c r="J27" s="504"/>
      <c r="K27" s="504"/>
      <c r="L27" s="505"/>
      <c r="M27" s="506" t="str">
        <f>IF(TRIM(license_nm)="","",license_nm)</f>
        <v/>
      </c>
      <c r="N27" s="507"/>
      <c r="O27" s="507"/>
      <c r="P27" s="507"/>
      <c r="Q27" s="507"/>
      <c r="R27" s="507"/>
      <c r="S27" s="507"/>
      <c r="T27" s="507"/>
      <c r="U27" s="507"/>
      <c r="V27" s="507"/>
      <c r="W27" s="507"/>
      <c r="X27" s="507"/>
      <c r="Y27" s="507"/>
      <c r="Z27" s="507"/>
      <c r="AA27" s="507"/>
      <c r="AB27" s="507"/>
      <c r="AC27" s="507"/>
      <c r="AD27" s="507"/>
      <c r="AE27" s="507"/>
      <c r="AF27" s="507"/>
      <c r="AG27" s="507"/>
      <c r="AH27" s="502" t="s">
        <v>29</v>
      </c>
      <c r="AI27" s="498" t="str">
        <f>IF(TRIM(license_count)="","",license_count)</f>
        <v/>
      </c>
      <c r="AJ27" s="498"/>
      <c r="AK27" s="498"/>
      <c r="AL27" s="498"/>
      <c r="AM27" s="291" t="s">
        <v>30</v>
      </c>
      <c r="AN27" s="291" t="s">
        <v>31</v>
      </c>
      <c r="AO27" s="291"/>
      <c r="AP27" s="509" t="str">
        <f>IF(TRIM(license_no)="","",license_no)</f>
        <v/>
      </c>
      <c r="AQ27" s="509"/>
      <c r="AR27" s="509"/>
      <c r="AS27" s="509"/>
      <c r="AT27" s="509"/>
      <c r="AU27" s="509"/>
      <c r="AV27" s="509"/>
      <c r="AW27" s="509"/>
      <c r="AX27" s="509"/>
      <c r="AY27" s="509"/>
      <c r="AZ27" s="312" t="s">
        <v>32</v>
      </c>
      <c r="BA27" s="347"/>
      <c r="DU27" s="59"/>
      <c r="DV27" s="68" t="s">
        <v>33</v>
      </c>
      <c r="DW27" s="69" t="s">
        <v>34</v>
      </c>
      <c r="DX27" s="14"/>
      <c r="DY27" s="14"/>
      <c r="DZ27" s="14"/>
      <c r="EL27" s="68" t="s">
        <v>35</v>
      </c>
    </row>
    <row r="28" spans="1:146" ht="11.25" customHeight="1" x14ac:dyDescent="0.15">
      <c r="A28" s="369"/>
      <c r="B28" s="312"/>
      <c r="C28" s="312"/>
      <c r="D28" s="312"/>
      <c r="E28" s="312"/>
      <c r="F28" s="312"/>
      <c r="G28" s="309"/>
      <c r="H28" s="310"/>
      <c r="I28" s="310"/>
      <c r="J28" s="310"/>
      <c r="K28" s="310"/>
      <c r="L28" s="311"/>
      <c r="M28" s="508"/>
      <c r="N28" s="314"/>
      <c r="O28" s="314"/>
      <c r="P28" s="314"/>
      <c r="Q28" s="314"/>
      <c r="R28" s="314"/>
      <c r="S28" s="314"/>
      <c r="T28" s="314"/>
      <c r="U28" s="314"/>
      <c r="V28" s="314"/>
      <c r="W28" s="314"/>
      <c r="X28" s="314"/>
      <c r="Y28" s="314"/>
      <c r="Z28" s="314"/>
      <c r="AA28" s="314"/>
      <c r="AB28" s="314"/>
      <c r="AC28" s="314"/>
      <c r="AD28" s="314"/>
      <c r="AE28" s="314"/>
      <c r="AF28" s="314"/>
      <c r="AG28" s="314"/>
      <c r="AH28" s="307"/>
      <c r="AI28" s="497"/>
      <c r="AJ28" s="497"/>
      <c r="AK28" s="497"/>
      <c r="AL28" s="497"/>
      <c r="AM28" s="307"/>
      <c r="AN28" s="307"/>
      <c r="AO28" s="307"/>
      <c r="AP28" s="497"/>
      <c r="AQ28" s="497"/>
      <c r="AR28" s="497"/>
      <c r="AS28" s="497"/>
      <c r="AT28" s="497"/>
      <c r="AU28" s="497"/>
      <c r="AV28" s="497"/>
      <c r="AW28" s="497"/>
      <c r="AX28" s="497"/>
      <c r="AY28" s="497"/>
      <c r="AZ28" s="307"/>
      <c r="BA28" s="348"/>
      <c r="DU28" s="58"/>
      <c r="DV28" s="69" t="s">
        <v>36</v>
      </c>
      <c r="DW28" s="69" t="s">
        <v>37</v>
      </c>
      <c r="EL28" s="68" t="s">
        <v>38</v>
      </c>
      <c r="EM28" s="115" t="s">
        <v>39</v>
      </c>
      <c r="EN28" s="116"/>
    </row>
    <row r="29" spans="1:146" ht="11.25" customHeight="1" x14ac:dyDescent="0.15">
      <c r="A29" s="369"/>
      <c r="B29" s="312"/>
      <c r="C29" s="312"/>
      <c r="D29" s="312"/>
      <c r="E29" s="312"/>
      <c r="F29" s="312"/>
      <c r="G29" s="309" t="s">
        <v>40</v>
      </c>
      <c r="H29" s="310"/>
      <c r="I29" s="310"/>
      <c r="J29" s="310"/>
      <c r="K29" s="310"/>
      <c r="L29" s="311"/>
      <c r="M29" s="510" t="s">
        <v>41</v>
      </c>
      <c r="N29" s="494"/>
      <c r="O29" s="494"/>
      <c r="P29" s="494"/>
      <c r="Q29" s="494"/>
      <c r="R29" s="496" t="str">
        <f>IF(ISBLANK(license_date),"",TEXT(license_date,"e"))</f>
        <v/>
      </c>
      <c r="S29" s="496"/>
      <c r="T29" s="496"/>
      <c r="U29" s="364" t="s">
        <v>42</v>
      </c>
      <c r="V29" s="364"/>
      <c r="W29" s="496" t="str">
        <f>IF(ISBLANK(license_date),"",MONTH(license_date))</f>
        <v/>
      </c>
      <c r="X29" s="496"/>
      <c r="Y29" s="496"/>
      <c r="Z29" s="364" t="s">
        <v>43</v>
      </c>
      <c r="AA29" s="364"/>
      <c r="AB29" s="496" t="str">
        <f>IF(ISBLANK(license_date),"",DAY(license_date))</f>
        <v/>
      </c>
      <c r="AC29" s="496"/>
      <c r="AD29" s="496"/>
      <c r="AE29" s="364" t="s">
        <v>44</v>
      </c>
      <c r="AF29" s="365"/>
      <c r="AG29" s="284" t="s">
        <v>45</v>
      </c>
      <c r="AH29" s="364"/>
      <c r="AI29" s="364"/>
      <c r="AJ29" s="364"/>
      <c r="AK29" s="365"/>
      <c r="AL29" s="284" t="s">
        <v>46</v>
      </c>
      <c r="AM29" s="364"/>
      <c r="AN29" s="494" t="s">
        <v>41</v>
      </c>
      <c r="AO29" s="494"/>
      <c r="AP29" s="496" t="str">
        <f>IF(TRIM(license_from)="","",TEXT(license_from,"e"))</f>
        <v/>
      </c>
      <c r="AQ29" s="496"/>
      <c r="AR29" s="364" t="s">
        <v>47</v>
      </c>
      <c r="AS29" s="364"/>
      <c r="AT29" s="496" t="str">
        <f>IF(TRIM(license_from)="","",MONTH(license_from))</f>
        <v/>
      </c>
      <c r="AU29" s="496"/>
      <c r="AV29" s="364" t="s">
        <v>48</v>
      </c>
      <c r="AW29" s="364"/>
      <c r="AX29" s="492" t="str">
        <f>IF(TRIM(license_from)="","",DAY(license_from))</f>
        <v/>
      </c>
      <c r="AY29" s="492"/>
      <c r="AZ29" s="364" t="s">
        <v>49</v>
      </c>
      <c r="BA29" s="424"/>
      <c r="DU29" s="58"/>
      <c r="DV29" s="69" t="s">
        <v>50</v>
      </c>
      <c r="DW29" s="69" t="s">
        <v>51</v>
      </c>
      <c r="EL29" s="68" t="s">
        <v>52</v>
      </c>
      <c r="EM29" s="115" t="s">
        <v>53</v>
      </c>
      <c r="EN29" s="116"/>
    </row>
    <row r="30" spans="1:146" ht="11.25" customHeight="1" x14ac:dyDescent="0.15">
      <c r="A30" s="369"/>
      <c r="B30" s="312"/>
      <c r="C30" s="312"/>
      <c r="D30" s="312"/>
      <c r="E30" s="312"/>
      <c r="F30" s="312"/>
      <c r="G30" s="309"/>
      <c r="H30" s="310"/>
      <c r="I30" s="310"/>
      <c r="J30" s="310"/>
      <c r="K30" s="310"/>
      <c r="L30" s="311"/>
      <c r="M30" s="511"/>
      <c r="N30" s="512"/>
      <c r="O30" s="512"/>
      <c r="P30" s="512"/>
      <c r="Q30" s="512"/>
      <c r="R30" s="498"/>
      <c r="S30" s="498"/>
      <c r="T30" s="498"/>
      <c r="U30" s="312"/>
      <c r="V30" s="312"/>
      <c r="W30" s="498"/>
      <c r="X30" s="498"/>
      <c r="Y30" s="498"/>
      <c r="Z30" s="312"/>
      <c r="AA30" s="312"/>
      <c r="AB30" s="498"/>
      <c r="AC30" s="498"/>
      <c r="AD30" s="498"/>
      <c r="AE30" s="312"/>
      <c r="AF30" s="317"/>
      <c r="AG30" s="376"/>
      <c r="AH30" s="312"/>
      <c r="AI30" s="312"/>
      <c r="AJ30" s="312"/>
      <c r="AK30" s="317"/>
      <c r="AL30" s="306"/>
      <c r="AM30" s="307"/>
      <c r="AN30" s="514"/>
      <c r="AO30" s="514"/>
      <c r="AP30" s="497"/>
      <c r="AQ30" s="497"/>
      <c r="AR30" s="307"/>
      <c r="AS30" s="307"/>
      <c r="AT30" s="497"/>
      <c r="AU30" s="497"/>
      <c r="AV30" s="307"/>
      <c r="AW30" s="307"/>
      <c r="AX30" s="493"/>
      <c r="AY30" s="493"/>
      <c r="AZ30" s="307"/>
      <c r="BA30" s="348"/>
      <c r="DU30" s="58"/>
      <c r="DV30" s="69" t="s">
        <v>54</v>
      </c>
      <c r="DW30" s="69" t="s">
        <v>55</v>
      </c>
      <c r="EL30" s="68" t="s">
        <v>50</v>
      </c>
      <c r="EM30" s="115" t="s">
        <v>56</v>
      </c>
      <c r="EN30" s="116"/>
    </row>
    <row r="31" spans="1:146" ht="11.25" customHeight="1" x14ac:dyDescent="0.15">
      <c r="A31" s="369"/>
      <c r="B31" s="312"/>
      <c r="C31" s="312"/>
      <c r="D31" s="312"/>
      <c r="E31" s="312"/>
      <c r="F31" s="312"/>
      <c r="G31" s="309"/>
      <c r="H31" s="310"/>
      <c r="I31" s="310"/>
      <c r="J31" s="310"/>
      <c r="K31" s="310"/>
      <c r="L31" s="311"/>
      <c r="M31" s="511"/>
      <c r="N31" s="512"/>
      <c r="O31" s="512"/>
      <c r="P31" s="512"/>
      <c r="Q31" s="512"/>
      <c r="R31" s="498"/>
      <c r="S31" s="498"/>
      <c r="T31" s="498"/>
      <c r="U31" s="312"/>
      <c r="V31" s="312"/>
      <c r="W31" s="498"/>
      <c r="X31" s="498"/>
      <c r="Y31" s="498"/>
      <c r="Z31" s="312"/>
      <c r="AA31" s="312"/>
      <c r="AB31" s="498"/>
      <c r="AC31" s="498"/>
      <c r="AD31" s="498"/>
      <c r="AE31" s="312"/>
      <c r="AF31" s="317"/>
      <c r="AG31" s="376"/>
      <c r="AH31" s="312"/>
      <c r="AI31" s="312"/>
      <c r="AJ31" s="312"/>
      <c r="AK31" s="317"/>
      <c r="AL31" s="312" t="s">
        <v>57</v>
      </c>
      <c r="AM31" s="312"/>
      <c r="AN31" s="494" t="s">
        <v>58</v>
      </c>
      <c r="AO31" s="494"/>
      <c r="AP31" s="496" t="str">
        <f>IF(TRIM(license_to)="","",TEXT(license_to,"e"))</f>
        <v/>
      </c>
      <c r="AQ31" s="496"/>
      <c r="AR31" s="312" t="s">
        <v>59</v>
      </c>
      <c r="AS31" s="312"/>
      <c r="AT31" s="498" t="str">
        <f>IF(TRIM(license_to)="","",MONTH(license_to))</f>
        <v/>
      </c>
      <c r="AU31" s="498"/>
      <c r="AV31" s="312" t="s">
        <v>60</v>
      </c>
      <c r="AW31" s="312"/>
      <c r="AX31" s="498" t="str">
        <f>IF(TRIM(license_to)="","",DAY(license_to))</f>
        <v/>
      </c>
      <c r="AY31" s="498"/>
      <c r="AZ31" s="312" t="s">
        <v>61</v>
      </c>
      <c r="BA31" s="347"/>
      <c r="DU31" s="58"/>
      <c r="DV31" s="69" t="s">
        <v>62</v>
      </c>
      <c r="DW31" s="69" t="s">
        <v>63</v>
      </c>
      <c r="EL31" s="68" t="s">
        <v>64</v>
      </c>
      <c r="EM31" s="115" t="s">
        <v>65</v>
      </c>
      <c r="EN31" s="116"/>
    </row>
    <row r="32" spans="1:146" ht="11.25" customHeight="1" x14ac:dyDescent="0.15">
      <c r="A32" s="370"/>
      <c r="B32" s="371"/>
      <c r="C32" s="371"/>
      <c r="D32" s="371"/>
      <c r="E32" s="371"/>
      <c r="F32" s="371"/>
      <c r="G32" s="398"/>
      <c r="H32" s="399"/>
      <c r="I32" s="399"/>
      <c r="J32" s="399"/>
      <c r="K32" s="399"/>
      <c r="L32" s="400"/>
      <c r="M32" s="513"/>
      <c r="N32" s="495"/>
      <c r="O32" s="495"/>
      <c r="P32" s="495"/>
      <c r="Q32" s="495"/>
      <c r="R32" s="499"/>
      <c r="S32" s="499"/>
      <c r="T32" s="499"/>
      <c r="U32" s="371"/>
      <c r="V32" s="371"/>
      <c r="W32" s="499"/>
      <c r="X32" s="499"/>
      <c r="Y32" s="499"/>
      <c r="Z32" s="371"/>
      <c r="AA32" s="371"/>
      <c r="AB32" s="499"/>
      <c r="AC32" s="499"/>
      <c r="AD32" s="499"/>
      <c r="AE32" s="371"/>
      <c r="AF32" s="410"/>
      <c r="AG32" s="403"/>
      <c r="AH32" s="371"/>
      <c r="AI32" s="371"/>
      <c r="AJ32" s="371"/>
      <c r="AK32" s="410"/>
      <c r="AL32" s="371"/>
      <c r="AM32" s="371"/>
      <c r="AN32" s="495"/>
      <c r="AO32" s="495"/>
      <c r="AP32" s="497"/>
      <c r="AQ32" s="497"/>
      <c r="AR32" s="371"/>
      <c r="AS32" s="371"/>
      <c r="AT32" s="499"/>
      <c r="AU32" s="499"/>
      <c r="AV32" s="371"/>
      <c r="AW32" s="371"/>
      <c r="AX32" s="499"/>
      <c r="AY32" s="499"/>
      <c r="AZ32" s="371"/>
      <c r="BA32" s="500"/>
      <c r="DU32" s="58"/>
      <c r="DV32" s="69" t="s">
        <v>66</v>
      </c>
      <c r="DW32" s="69" t="s">
        <v>67</v>
      </c>
      <c r="EL32" s="68" t="s">
        <v>68</v>
      </c>
      <c r="EM32" s="115" t="s">
        <v>69</v>
      </c>
      <c r="EN32" s="116"/>
    </row>
    <row r="33" spans="1:144" ht="9" customHeight="1" x14ac:dyDescent="0.15">
      <c r="A33" s="458" t="s">
        <v>70</v>
      </c>
      <c r="B33" s="459"/>
      <c r="C33" s="459"/>
      <c r="D33" s="459"/>
      <c r="E33" s="459"/>
      <c r="F33" s="460"/>
      <c r="G33" s="467" t="s">
        <v>71</v>
      </c>
      <c r="H33" s="468"/>
      <c r="I33" s="468"/>
      <c r="J33" s="468"/>
      <c r="K33" s="468"/>
      <c r="L33" s="468"/>
      <c r="M33" s="471" t="str">
        <f>IF(TRIM(shogo_kn)="","",shogo_kn)</f>
        <v/>
      </c>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3"/>
      <c r="DU33" s="58"/>
      <c r="DV33" s="69" t="s">
        <v>72</v>
      </c>
      <c r="DW33" s="69" t="s">
        <v>73</v>
      </c>
      <c r="EL33" s="68" t="s">
        <v>74</v>
      </c>
      <c r="EM33" s="115" t="s">
        <v>75</v>
      </c>
      <c r="EN33" s="116"/>
    </row>
    <row r="34" spans="1:144" ht="9" customHeight="1" x14ac:dyDescent="0.15">
      <c r="A34" s="461"/>
      <c r="B34" s="462"/>
      <c r="C34" s="462"/>
      <c r="D34" s="462"/>
      <c r="E34" s="462"/>
      <c r="F34" s="463"/>
      <c r="G34" s="469"/>
      <c r="H34" s="470"/>
      <c r="I34" s="470"/>
      <c r="J34" s="470"/>
      <c r="K34" s="470"/>
      <c r="L34" s="470"/>
      <c r="M34" s="474"/>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5"/>
      <c r="AY34" s="475"/>
      <c r="AZ34" s="475"/>
      <c r="BA34" s="476"/>
      <c r="DU34" s="58"/>
      <c r="DV34" s="69" t="s">
        <v>76</v>
      </c>
      <c r="DW34" s="69" t="s">
        <v>77</v>
      </c>
      <c r="EL34" s="68" t="s">
        <v>72</v>
      </c>
      <c r="EM34" s="115" t="s">
        <v>78</v>
      </c>
      <c r="EN34" s="116"/>
    </row>
    <row r="35" spans="1:144" ht="11.25" customHeight="1" x14ac:dyDescent="0.15">
      <c r="A35" s="461"/>
      <c r="B35" s="462"/>
      <c r="C35" s="462"/>
      <c r="D35" s="462"/>
      <c r="E35" s="462"/>
      <c r="F35" s="463"/>
      <c r="G35" s="284" t="s">
        <v>79</v>
      </c>
      <c r="H35" s="364"/>
      <c r="I35" s="364"/>
      <c r="J35" s="364"/>
      <c r="K35" s="364"/>
      <c r="L35" s="402"/>
      <c r="M35" s="478" t="str">
        <f>IF(TRIM(shogo_nm)="","",shogo_nm)</f>
        <v/>
      </c>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80"/>
      <c r="DU35" s="58"/>
      <c r="DV35" s="69" t="s">
        <v>80</v>
      </c>
      <c r="DW35" s="69" t="s">
        <v>81</v>
      </c>
      <c r="EL35" s="68" t="s">
        <v>82</v>
      </c>
      <c r="EM35" s="115" t="s">
        <v>83</v>
      </c>
      <c r="EN35" s="116"/>
    </row>
    <row r="36" spans="1:144" ht="11.25" customHeight="1" x14ac:dyDescent="0.15">
      <c r="A36" s="461"/>
      <c r="B36" s="462"/>
      <c r="C36" s="462"/>
      <c r="D36" s="462"/>
      <c r="E36" s="462"/>
      <c r="F36" s="463"/>
      <c r="G36" s="376"/>
      <c r="H36" s="312"/>
      <c r="I36" s="312"/>
      <c r="J36" s="312"/>
      <c r="K36" s="312"/>
      <c r="L36" s="477"/>
      <c r="M36" s="340"/>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2"/>
      <c r="DU36" s="58"/>
      <c r="DV36" s="69" t="s">
        <v>84</v>
      </c>
      <c r="DW36" s="69" t="s">
        <v>85</v>
      </c>
      <c r="EL36" s="68" t="s">
        <v>86</v>
      </c>
      <c r="EM36" s="115" t="s">
        <v>87</v>
      </c>
      <c r="EN36" s="116"/>
    </row>
    <row r="37" spans="1:144" ht="11.25" customHeight="1" x14ac:dyDescent="0.15">
      <c r="A37" s="461"/>
      <c r="B37" s="462"/>
      <c r="C37" s="462"/>
      <c r="D37" s="462"/>
      <c r="E37" s="462"/>
      <c r="F37" s="463"/>
      <c r="G37" s="306"/>
      <c r="H37" s="307"/>
      <c r="I37" s="307"/>
      <c r="J37" s="307"/>
      <c r="K37" s="307"/>
      <c r="L37" s="308"/>
      <c r="M37" s="343"/>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5"/>
      <c r="DU37" s="58"/>
      <c r="DV37" s="69" t="s">
        <v>88</v>
      </c>
      <c r="DW37" s="69" t="s">
        <v>89</v>
      </c>
      <c r="EL37" s="68" t="s">
        <v>90</v>
      </c>
      <c r="EM37" s="115" t="s">
        <v>91</v>
      </c>
      <c r="EN37" s="116"/>
    </row>
    <row r="38" spans="1:144" ht="11.25" customHeight="1" x14ac:dyDescent="0.15">
      <c r="A38" s="461"/>
      <c r="B38" s="462"/>
      <c r="C38" s="462"/>
      <c r="D38" s="462"/>
      <c r="E38" s="462"/>
      <c r="F38" s="463"/>
      <c r="G38" s="481" t="s">
        <v>92</v>
      </c>
      <c r="H38" s="482"/>
      <c r="I38" s="482"/>
      <c r="J38" s="482"/>
      <c r="K38" s="482"/>
      <c r="L38" s="482"/>
      <c r="M38" s="483" t="s">
        <v>1145</v>
      </c>
      <c r="N38" s="335"/>
      <c r="O38" s="337" t="str">
        <f>LEFT(szt_zip,3)</f>
        <v/>
      </c>
      <c r="P38" s="337"/>
      <c r="Q38" s="337"/>
      <c r="R38" s="54" t="s">
        <v>1147</v>
      </c>
      <c r="S38" s="337" t="str">
        <f>RIGHT(szt_zip,4)</f>
        <v/>
      </c>
      <c r="T38" s="337"/>
      <c r="U38" s="337"/>
      <c r="V38" s="337"/>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9"/>
      <c r="DU38" s="58"/>
      <c r="DV38" s="69" t="s">
        <v>93</v>
      </c>
      <c r="DW38" s="69" t="s">
        <v>94</v>
      </c>
      <c r="EL38" s="68" t="s">
        <v>95</v>
      </c>
      <c r="EM38" s="115" t="s">
        <v>96</v>
      </c>
      <c r="EN38" s="116"/>
    </row>
    <row r="39" spans="1:144" ht="11.25" customHeight="1" x14ac:dyDescent="0.15">
      <c r="A39" s="461"/>
      <c r="B39" s="462"/>
      <c r="C39" s="462"/>
      <c r="D39" s="462"/>
      <c r="E39" s="462"/>
      <c r="F39" s="463"/>
      <c r="G39" s="374"/>
      <c r="H39" s="482"/>
      <c r="I39" s="482"/>
      <c r="J39" s="482"/>
      <c r="K39" s="482"/>
      <c r="L39" s="482"/>
      <c r="M39" s="340" t="str">
        <f>szt_tdfk&amp;szt_skg&amp;szt_cs&amp;szt_bnt&amp;"　"&amp;szt_tat</f>
        <v>　</v>
      </c>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2"/>
      <c r="DU39" s="58"/>
      <c r="DV39" s="69" t="s">
        <v>97</v>
      </c>
      <c r="DW39" s="69" t="s">
        <v>98</v>
      </c>
      <c r="EL39" s="68" t="s">
        <v>99</v>
      </c>
      <c r="EM39" s="115" t="s">
        <v>100</v>
      </c>
      <c r="EN39" s="116"/>
    </row>
    <row r="40" spans="1:144" ht="11.25" customHeight="1" x14ac:dyDescent="0.15">
      <c r="A40" s="461"/>
      <c r="B40" s="462"/>
      <c r="C40" s="462"/>
      <c r="D40" s="462"/>
      <c r="E40" s="462"/>
      <c r="F40" s="463"/>
      <c r="G40" s="374"/>
      <c r="H40" s="482"/>
      <c r="I40" s="482"/>
      <c r="J40" s="482"/>
      <c r="K40" s="482"/>
      <c r="L40" s="482"/>
      <c r="M40" s="343"/>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5"/>
      <c r="DU40" s="58"/>
      <c r="DV40" s="69" t="s">
        <v>101</v>
      </c>
      <c r="DW40" s="69" t="s">
        <v>102</v>
      </c>
      <c r="EL40" s="68" t="s">
        <v>103</v>
      </c>
      <c r="EM40" s="115" t="s">
        <v>104</v>
      </c>
      <c r="EN40" s="116"/>
    </row>
    <row r="41" spans="1:144" ht="11.25" customHeight="1" x14ac:dyDescent="0.15">
      <c r="A41" s="461"/>
      <c r="B41" s="462"/>
      <c r="C41" s="462"/>
      <c r="D41" s="462"/>
      <c r="E41" s="462"/>
      <c r="F41" s="463"/>
      <c r="G41" s="374" t="s">
        <v>105</v>
      </c>
      <c r="H41" s="482"/>
      <c r="I41" s="482"/>
      <c r="J41" s="482"/>
      <c r="K41" s="482"/>
      <c r="L41" s="482"/>
      <c r="M41" s="486" t="str">
        <f>IF(TRIM(szt_tel)="","",LEFT(szt_tel,FIND("-",szt_tel)-1))</f>
        <v/>
      </c>
      <c r="N41" s="366"/>
      <c r="O41" s="366"/>
      <c r="P41" s="366"/>
      <c r="Q41" s="366"/>
      <c r="R41" s="276" t="s">
        <v>106</v>
      </c>
      <c r="S41" s="366" t="str">
        <f>IF(TRIM(szt_tel)="","",LEFT(RIGHT(szt_tel,LEN(szt_tel)-FIND("-",szt_tel)),FIND("-",RIGHT(szt_tel,LEN(szt_tel)-FIND("-",szt_tel)))-1))</f>
        <v/>
      </c>
      <c r="T41" s="366"/>
      <c r="U41" s="366"/>
      <c r="V41" s="366"/>
      <c r="W41" s="366"/>
      <c r="X41" s="276" t="s">
        <v>107</v>
      </c>
      <c r="Y41" s="366" t="str">
        <f>IF(TRIM(szt_tel)="","",RIGHT(RIGHT(szt_tel,LEN(szt_tel)-FIND("-",szt_tel)),LEN(RIGHT(szt_tel,LEN(szt_tel)-FIND("-",szt_tel)))-FIND("-",RIGHT(szt_tel,LEN(szt_tel)-FIND("-",szt_tel)))))</f>
        <v/>
      </c>
      <c r="Z41" s="366"/>
      <c r="AA41" s="366"/>
      <c r="AB41" s="366"/>
      <c r="AC41" s="366"/>
      <c r="AD41" s="367"/>
      <c r="AE41" s="284" t="s">
        <v>108</v>
      </c>
      <c r="AF41" s="364"/>
      <c r="AG41" s="364"/>
      <c r="AH41" s="364"/>
      <c r="AI41" s="364"/>
      <c r="AJ41" s="365"/>
      <c r="AK41" s="489" t="str">
        <f>IF(ISBLANK(szt_fax),"",LEFT(szt_fax,FIND("-",szt_fax)-1))</f>
        <v/>
      </c>
      <c r="AL41" s="366"/>
      <c r="AM41" s="366"/>
      <c r="AN41" s="366"/>
      <c r="AO41" s="366"/>
      <c r="AP41" s="276" t="s">
        <v>109</v>
      </c>
      <c r="AQ41" s="315" t="str">
        <f>IF(ISBLANK(szt_fax),"",LEFT(RIGHT(szt_fax,LEN(szt_fax)-FIND("-",szt_fax)),FIND("-",RIGHT(szt_fax,LEN(szt_fax)-FIND("-",szt_fax)))-1))</f>
        <v/>
      </c>
      <c r="AR41" s="315"/>
      <c r="AS41" s="315"/>
      <c r="AT41" s="315"/>
      <c r="AU41" s="315"/>
      <c r="AV41" s="276" t="s">
        <v>110</v>
      </c>
      <c r="AW41" s="315" t="str">
        <f>IF(ISBLANK(szt_fax),"",RIGHT(RIGHT(szt_fax,LEN(szt_fax)-FIND("-",szt_fax)),LEN(RIGHT(szt_fax,LEN(szt_fax)-FIND("-",szt_fax)))-FIND("-",RIGHT(szt_fax,LEN(szt_fax)-FIND("-",szt_fax)))))</f>
        <v/>
      </c>
      <c r="AX41" s="315"/>
      <c r="AY41" s="315"/>
      <c r="AZ41" s="315"/>
      <c r="BA41" s="491"/>
      <c r="DU41" s="58"/>
      <c r="DV41" s="69" t="s">
        <v>111</v>
      </c>
      <c r="DW41" s="69" t="s">
        <v>112</v>
      </c>
      <c r="EL41" s="68" t="s">
        <v>113</v>
      </c>
      <c r="EM41" s="115" t="s">
        <v>114</v>
      </c>
      <c r="EN41" s="116"/>
    </row>
    <row r="42" spans="1:144" ht="11.25" customHeight="1" x14ac:dyDescent="0.15">
      <c r="A42" s="464"/>
      <c r="B42" s="465"/>
      <c r="C42" s="465"/>
      <c r="D42" s="465"/>
      <c r="E42" s="465"/>
      <c r="F42" s="466"/>
      <c r="G42" s="484"/>
      <c r="H42" s="485"/>
      <c r="I42" s="485"/>
      <c r="J42" s="485"/>
      <c r="K42" s="485"/>
      <c r="L42" s="485"/>
      <c r="M42" s="487"/>
      <c r="N42" s="315"/>
      <c r="O42" s="315"/>
      <c r="P42" s="315"/>
      <c r="Q42" s="315"/>
      <c r="R42" s="279"/>
      <c r="S42" s="315"/>
      <c r="T42" s="315"/>
      <c r="U42" s="315"/>
      <c r="V42" s="315"/>
      <c r="W42" s="315"/>
      <c r="X42" s="279"/>
      <c r="Y42" s="315"/>
      <c r="Z42" s="315"/>
      <c r="AA42" s="315"/>
      <c r="AB42" s="315"/>
      <c r="AC42" s="315"/>
      <c r="AD42" s="488"/>
      <c r="AE42" s="376"/>
      <c r="AF42" s="312"/>
      <c r="AG42" s="312"/>
      <c r="AH42" s="312"/>
      <c r="AI42" s="312"/>
      <c r="AJ42" s="317"/>
      <c r="AK42" s="490"/>
      <c r="AL42" s="315"/>
      <c r="AM42" s="315"/>
      <c r="AN42" s="315"/>
      <c r="AO42" s="315"/>
      <c r="AP42" s="279"/>
      <c r="AQ42" s="315"/>
      <c r="AR42" s="315"/>
      <c r="AS42" s="315"/>
      <c r="AT42" s="315"/>
      <c r="AU42" s="315"/>
      <c r="AV42" s="279"/>
      <c r="AW42" s="315"/>
      <c r="AX42" s="315"/>
      <c r="AY42" s="315"/>
      <c r="AZ42" s="315"/>
      <c r="BA42" s="491"/>
      <c r="DU42" s="58"/>
      <c r="DV42" s="69" t="s">
        <v>115</v>
      </c>
      <c r="DW42" s="69" t="s">
        <v>116</v>
      </c>
      <c r="EL42" s="68" t="s">
        <v>117</v>
      </c>
      <c r="EM42" s="115" t="s">
        <v>118</v>
      </c>
      <c r="EN42" s="116"/>
    </row>
    <row r="43" spans="1:144" ht="26.25" customHeight="1" x14ac:dyDescent="0.15">
      <c r="A43" s="324" t="s">
        <v>119</v>
      </c>
      <c r="B43" s="325"/>
      <c r="C43" s="325"/>
      <c r="D43" s="325"/>
      <c r="E43" s="325"/>
      <c r="F43" s="326"/>
      <c r="G43" s="433" t="s">
        <v>120</v>
      </c>
      <c r="H43" s="434"/>
      <c r="I43" s="434"/>
      <c r="J43" s="434"/>
      <c r="K43" s="434"/>
      <c r="L43" s="435"/>
      <c r="M43" s="436" t="str">
        <f>IF(TRIM(email1)="","",email1)</f>
        <v/>
      </c>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8"/>
      <c r="AL43" s="439" t="s">
        <v>121</v>
      </c>
      <c r="AM43" s="440"/>
      <c r="AN43" s="440"/>
      <c r="AO43" s="440"/>
      <c r="AP43" s="440"/>
      <c r="AQ43" s="440"/>
      <c r="AR43" s="440"/>
      <c r="AS43" s="440"/>
      <c r="AT43" s="440"/>
      <c r="AU43" s="440"/>
      <c r="AV43" s="440"/>
      <c r="AW43" s="440"/>
      <c r="AX43" s="440"/>
      <c r="AY43" s="440"/>
      <c r="AZ43" s="440"/>
      <c r="BA43" s="441"/>
      <c r="DU43" s="58"/>
      <c r="DV43" s="69" t="s">
        <v>122</v>
      </c>
      <c r="DW43" s="69" t="s">
        <v>123</v>
      </c>
      <c r="EL43" s="68" t="s">
        <v>115</v>
      </c>
      <c r="EM43" s="115" t="s">
        <v>124</v>
      </c>
      <c r="EN43" s="116"/>
    </row>
    <row r="44" spans="1:144" ht="26.25" customHeight="1" x14ac:dyDescent="0.15">
      <c r="A44" s="327"/>
      <c r="B44" s="328"/>
      <c r="C44" s="328"/>
      <c r="D44" s="328"/>
      <c r="E44" s="328"/>
      <c r="F44" s="329"/>
      <c r="G44" s="442" t="s">
        <v>125</v>
      </c>
      <c r="H44" s="443"/>
      <c r="I44" s="443"/>
      <c r="J44" s="443"/>
      <c r="K44" s="443"/>
      <c r="L44" s="444"/>
      <c r="M44" s="445" t="str">
        <f>IF(ISBLANK(email2),"",email2)</f>
        <v/>
      </c>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7"/>
      <c r="AL44" s="448" t="s">
        <v>126</v>
      </c>
      <c r="AM44" s="449"/>
      <c r="AN44" s="449"/>
      <c r="AO44" s="449"/>
      <c r="AP44" s="449"/>
      <c r="AQ44" s="449"/>
      <c r="AR44" s="449"/>
      <c r="AS44" s="449"/>
      <c r="AT44" s="449"/>
      <c r="AU44" s="449"/>
      <c r="AV44" s="449"/>
      <c r="AW44" s="449"/>
      <c r="AX44" s="449"/>
      <c r="AY44" s="449"/>
      <c r="AZ44" s="449"/>
      <c r="BA44" s="450"/>
      <c r="DU44" s="58"/>
      <c r="DV44" s="69" t="s">
        <v>127</v>
      </c>
      <c r="DW44" s="69" t="s">
        <v>128</v>
      </c>
      <c r="EL44" s="68" t="s">
        <v>129</v>
      </c>
      <c r="EM44" s="115" t="s">
        <v>130</v>
      </c>
      <c r="EN44" s="116"/>
    </row>
    <row r="45" spans="1:144" ht="9" customHeight="1" x14ac:dyDescent="0.15">
      <c r="A45" s="290" t="s">
        <v>131</v>
      </c>
      <c r="B45" s="291"/>
      <c r="C45" s="291"/>
      <c r="D45" s="291"/>
      <c r="E45" s="291"/>
      <c r="F45" s="291"/>
      <c r="G45" s="382" t="s">
        <v>132</v>
      </c>
      <c r="H45" s="451"/>
      <c r="I45" s="451"/>
      <c r="J45" s="451"/>
      <c r="K45" s="451"/>
      <c r="L45" s="452"/>
      <c r="M45" s="385" t="str">
        <f>IF(TRIM(VLOOKUP("代表者",daisei,4,FALSE))="","",VLOOKUP("代表者",daisei,4,FALSE))</f>
        <v/>
      </c>
      <c r="N45" s="386"/>
      <c r="O45" s="386"/>
      <c r="P45" s="386"/>
      <c r="Q45" s="386"/>
      <c r="R45" s="386"/>
      <c r="S45" s="386"/>
      <c r="T45" s="386"/>
      <c r="U45" s="386"/>
      <c r="V45" s="386"/>
      <c r="W45" s="386"/>
      <c r="X45" s="386"/>
      <c r="Y45" s="386"/>
      <c r="Z45" s="386"/>
      <c r="AA45" s="386"/>
      <c r="AB45" s="386"/>
      <c r="AC45" s="387"/>
      <c r="AD45" s="391" t="s">
        <v>133</v>
      </c>
      <c r="AE45" s="392"/>
      <c r="AF45" s="354" t="str">
        <f>TEXT(VLOOKUP("代表者",daisei,8,FALSE),"ggg")</f>
        <v>明治</v>
      </c>
      <c r="AG45" s="355"/>
      <c r="AH45" s="355"/>
      <c r="AI45" s="355"/>
      <c r="AJ45" s="349" t="str">
        <f>IF(TRIM(VLOOKUP("代表者",daisei,8,FALSE))="","",TEXT(VLOOKUP("代表者",daisei,8,FALSE),"e"))</f>
        <v/>
      </c>
      <c r="AK45" s="349"/>
      <c r="AL45" s="349"/>
      <c r="AM45" s="349"/>
      <c r="AN45" s="291" t="s">
        <v>134</v>
      </c>
      <c r="AO45" s="291"/>
      <c r="AP45" s="349" t="str">
        <f>IF(TRIM(VLOOKUP("代表者",daisei,8,FALSE))="","",MONTH(VLOOKUP("代表者",daisei,8,FALSE)))</f>
        <v/>
      </c>
      <c r="AQ45" s="349"/>
      <c r="AR45" s="291" t="s">
        <v>135</v>
      </c>
      <c r="AS45" s="291"/>
      <c r="AT45" s="349" t="str">
        <f>IF(TRIM(VLOOKUP("代表者",daisei,8,FALSE))="","",DAY(VLOOKUP("代表者",daisei,8,FALSE)))</f>
        <v/>
      </c>
      <c r="AU45" s="349"/>
      <c r="AV45" s="291" t="s">
        <v>136</v>
      </c>
      <c r="AW45" s="350"/>
      <c r="AX45" s="455" t="s">
        <v>137</v>
      </c>
      <c r="AY45" s="354" t="str">
        <f>LEFT(VLOOKUP("代表者",daisei,7,FALSE),1)</f>
        <v/>
      </c>
      <c r="AZ45" s="355"/>
      <c r="BA45" s="356"/>
      <c r="DU45" s="58"/>
      <c r="DV45" s="69" t="s">
        <v>138</v>
      </c>
      <c r="DW45" s="69" t="s">
        <v>139</v>
      </c>
      <c r="EL45" s="68" t="s">
        <v>140</v>
      </c>
      <c r="EM45" s="115" t="s">
        <v>141</v>
      </c>
      <c r="EN45" s="116"/>
    </row>
    <row r="46" spans="1:144" ht="9" customHeight="1" x14ac:dyDescent="0.15">
      <c r="A46" s="369"/>
      <c r="B46" s="312"/>
      <c r="C46" s="312"/>
      <c r="D46" s="312"/>
      <c r="E46" s="312"/>
      <c r="F46" s="312"/>
      <c r="G46" s="286"/>
      <c r="H46" s="453"/>
      <c r="I46" s="453"/>
      <c r="J46" s="453"/>
      <c r="K46" s="453"/>
      <c r="L46" s="454"/>
      <c r="M46" s="388"/>
      <c r="N46" s="389"/>
      <c r="O46" s="389"/>
      <c r="P46" s="389"/>
      <c r="Q46" s="389"/>
      <c r="R46" s="389"/>
      <c r="S46" s="389"/>
      <c r="T46" s="389"/>
      <c r="U46" s="389"/>
      <c r="V46" s="389"/>
      <c r="W46" s="389"/>
      <c r="X46" s="389"/>
      <c r="Y46" s="389"/>
      <c r="Z46" s="389"/>
      <c r="AA46" s="389"/>
      <c r="AB46" s="389"/>
      <c r="AC46" s="390"/>
      <c r="AD46" s="393"/>
      <c r="AE46" s="394"/>
      <c r="AF46" s="321"/>
      <c r="AG46" s="313"/>
      <c r="AH46" s="313"/>
      <c r="AI46" s="313"/>
      <c r="AJ46" s="315"/>
      <c r="AK46" s="315"/>
      <c r="AL46" s="315"/>
      <c r="AM46" s="315"/>
      <c r="AN46" s="312"/>
      <c r="AO46" s="312"/>
      <c r="AP46" s="315"/>
      <c r="AQ46" s="315"/>
      <c r="AR46" s="312"/>
      <c r="AS46" s="312"/>
      <c r="AT46" s="315"/>
      <c r="AU46" s="315"/>
      <c r="AV46" s="312"/>
      <c r="AW46" s="317"/>
      <c r="AX46" s="456"/>
      <c r="AY46" s="321"/>
      <c r="AZ46" s="313"/>
      <c r="BA46" s="357"/>
      <c r="DU46" s="58"/>
      <c r="DV46" s="69" t="s">
        <v>142</v>
      </c>
      <c r="DW46" s="69" t="s">
        <v>143</v>
      </c>
      <c r="EL46" s="68" t="s">
        <v>144</v>
      </c>
      <c r="EM46" s="115" t="s">
        <v>145</v>
      </c>
      <c r="EN46" s="116"/>
    </row>
    <row r="47" spans="1:144" ht="11.25" customHeight="1" x14ac:dyDescent="0.15">
      <c r="A47" s="369"/>
      <c r="B47" s="312"/>
      <c r="C47" s="312"/>
      <c r="D47" s="312"/>
      <c r="E47" s="312"/>
      <c r="F47" s="312"/>
      <c r="G47" s="309" t="s">
        <v>146</v>
      </c>
      <c r="H47" s="310"/>
      <c r="I47" s="310"/>
      <c r="J47" s="310"/>
      <c r="K47" s="310"/>
      <c r="L47" s="311"/>
      <c r="M47" s="360" t="str">
        <f>IF(TRIM(VLOOKUP("代表者",daisei,3,FALSE))="","",VLOOKUP("代表者",daisei,3,FALSE))</f>
        <v/>
      </c>
      <c r="N47" s="360"/>
      <c r="O47" s="360"/>
      <c r="P47" s="360"/>
      <c r="Q47" s="360"/>
      <c r="R47" s="360"/>
      <c r="S47" s="360"/>
      <c r="T47" s="360"/>
      <c r="U47" s="360"/>
      <c r="V47" s="360"/>
      <c r="W47" s="360"/>
      <c r="X47" s="360"/>
      <c r="Y47" s="360"/>
      <c r="Z47" s="360"/>
      <c r="AA47" s="360"/>
      <c r="AB47" s="360"/>
      <c r="AC47" s="361"/>
      <c r="AD47" s="395"/>
      <c r="AE47" s="396"/>
      <c r="AF47" s="358"/>
      <c r="AG47" s="314"/>
      <c r="AH47" s="314"/>
      <c r="AI47" s="314"/>
      <c r="AJ47" s="316"/>
      <c r="AK47" s="316"/>
      <c r="AL47" s="316"/>
      <c r="AM47" s="316"/>
      <c r="AN47" s="312"/>
      <c r="AO47" s="312"/>
      <c r="AP47" s="316"/>
      <c r="AQ47" s="316"/>
      <c r="AR47" s="307"/>
      <c r="AS47" s="307"/>
      <c r="AT47" s="316"/>
      <c r="AU47" s="316"/>
      <c r="AV47" s="307"/>
      <c r="AW47" s="318"/>
      <c r="AX47" s="456"/>
      <c r="AY47" s="321"/>
      <c r="AZ47" s="313"/>
      <c r="BA47" s="357"/>
      <c r="DU47" s="58"/>
      <c r="DV47" s="69" t="s">
        <v>147</v>
      </c>
      <c r="DW47" s="69" t="s">
        <v>148</v>
      </c>
      <c r="EL47" s="68" t="s">
        <v>149</v>
      </c>
      <c r="EM47" s="115" t="s">
        <v>150</v>
      </c>
      <c r="EN47" s="116"/>
    </row>
    <row r="48" spans="1:144" ht="11.25" customHeight="1" x14ac:dyDescent="0.15">
      <c r="A48" s="369"/>
      <c r="B48" s="312"/>
      <c r="C48" s="312"/>
      <c r="D48" s="312"/>
      <c r="E48" s="312"/>
      <c r="F48" s="312"/>
      <c r="G48" s="309"/>
      <c r="H48" s="310"/>
      <c r="I48" s="310"/>
      <c r="J48" s="310"/>
      <c r="K48" s="310"/>
      <c r="L48" s="311"/>
      <c r="M48" s="360"/>
      <c r="N48" s="360"/>
      <c r="O48" s="360"/>
      <c r="P48" s="360"/>
      <c r="Q48" s="360"/>
      <c r="R48" s="360"/>
      <c r="S48" s="360"/>
      <c r="T48" s="360"/>
      <c r="U48" s="360"/>
      <c r="V48" s="360"/>
      <c r="W48" s="360"/>
      <c r="X48" s="360"/>
      <c r="Y48" s="360"/>
      <c r="Z48" s="360"/>
      <c r="AA48" s="360"/>
      <c r="AB48" s="360"/>
      <c r="AC48" s="361"/>
      <c r="AD48" s="284" t="s">
        <v>151</v>
      </c>
      <c r="AE48" s="364"/>
      <c r="AF48" s="365"/>
      <c r="AG48" s="315" t="str">
        <f>IF(TRIM(VLOOKUP("代表者",daisei,19,FALSE))="","",LEFT(VLOOKUP("代表者",daisei,19,FALSE),FIND("-",VLOOKUP("代表者",daisei,19,FALSE))-1))</f>
        <v/>
      </c>
      <c r="AH48" s="315"/>
      <c r="AI48" s="315"/>
      <c r="AJ48" s="366"/>
      <c r="AK48" s="366"/>
      <c r="AL48" s="364" t="s">
        <v>152</v>
      </c>
      <c r="AM48" s="366" t="str">
        <f>IF(TRIM(VLOOKUP("代表者",daisei,19,FALSE))="","",LEFT(RIGHT(VLOOKUP("代表者",daisei,19,FALSE),LEN(VLOOKUP("代表者",daisei,19,FALSE))-FIND("-",VLOOKUP("代表者",daisei,19,FALSE))),FIND("-",RIGHT(VLOOKUP("代表者",daisei,19,FALSE),LEN(VLOOKUP("代表者",daisei,19,FALSE))-FIND("-",VLOOKUP("代表者",daisei,19,FALSE))))-1))</f>
        <v/>
      </c>
      <c r="AN48" s="366"/>
      <c r="AO48" s="366"/>
      <c r="AP48" s="366"/>
      <c r="AQ48" s="366"/>
      <c r="AR48" s="364" t="s">
        <v>153</v>
      </c>
      <c r="AS48" s="366" t="str">
        <f>IF(TRIM(VLOOKUP("代表者",daisei,19,FALSE))="","",RIGHT(RIGHT(VLOOKUP("代表者",daisei,19,FALSE),LEN(VLOOKUP("代表者",daisei,19,FALSE))-FIND("-",VLOOKUP("代表者",daisei,19,FALSE))),LEN(RIGHT(VLOOKUP("代表者",daisei,19,FALSE),LEN(VLOOKUP("代表者",daisei,19,FALSE))-FIND("-",VLOOKUP("代表者",daisei,19,FALSE))))-FIND("-",RIGHT(VLOOKUP("代表者",daisei,19,FALSE),LEN(VLOOKUP("代表者",daisei,19,FALSE))-FIND("-",VLOOKUP("代表者",daisei,19,FALSE))))))</f>
        <v/>
      </c>
      <c r="AT48" s="366"/>
      <c r="AU48" s="366"/>
      <c r="AV48" s="366"/>
      <c r="AW48" s="367"/>
      <c r="AX48" s="456"/>
      <c r="AY48" s="321"/>
      <c r="AZ48" s="313"/>
      <c r="BA48" s="357"/>
      <c r="DU48" s="58"/>
      <c r="DV48" s="69" t="s">
        <v>149</v>
      </c>
      <c r="DW48" s="69" t="s">
        <v>154</v>
      </c>
      <c r="EL48" s="68" t="s">
        <v>155</v>
      </c>
      <c r="EM48" s="115" t="s">
        <v>156</v>
      </c>
      <c r="EN48" s="116"/>
    </row>
    <row r="49" spans="1:144" ht="11.25" customHeight="1" x14ac:dyDescent="0.15">
      <c r="A49" s="369"/>
      <c r="B49" s="312"/>
      <c r="C49" s="312"/>
      <c r="D49" s="312"/>
      <c r="E49" s="312"/>
      <c r="F49" s="312"/>
      <c r="G49" s="309"/>
      <c r="H49" s="310"/>
      <c r="I49" s="310"/>
      <c r="J49" s="310"/>
      <c r="K49" s="310"/>
      <c r="L49" s="311"/>
      <c r="M49" s="362"/>
      <c r="N49" s="362"/>
      <c r="O49" s="362"/>
      <c r="P49" s="362"/>
      <c r="Q49" s="362"/>
      <c r="R49" s="362"/>
      <c r="S49" s="362"/>
      <c r="T49" s="362"/>
      <c r="U49" s="362"/>
      <c r="V49" s="362"/>
      <c r="W49" s="362"/>
      <c r="X49" s="362"/>
      <c r="Y49" s="362"/>
      <c r="Z49" s="362"/>
      <c r="AA49" s="362"/>
      <c r="AB49" s="362"/>
      <c r="AC49" s="363"/>
      <c r="AD49" s="306"/>
      <c r="AE49" s="307"/>
      <c r="AF49" s="318"/>
      <c r="AG49" s="316"/>
      <c r="AH49" s="316"/>
      <c r="AI49" s="316"/>
      <c r="AJ49" s="316"/>
      <c r="AK49" s="316"/>
      <c r="AL49" s="307"/>
      <c r="AM49" s="316"/>
      <c r="AN49" s="316"/>
      <c r="AO49" s="316"/>
      <c r="AP49" s="316"/>
      <c r="AQ49" s="316"/>
      <c r="AR49" s="307"/>
      <c r="AS49" s="316"/>
      <c r="AT49" s="316"/>
      <c r="AU49" s="316"/>
      <c r="AV49" s="316"/>
      <c r="AW49" s="368"/>
      <c r="AX49" s="457"/>
      <c r="AY49" s="358"/>
      <c r="AZ49" s="314"/>
      <c r="BA49" s="359"/>
      <c r="DU49" s="58"/>
      <c r="DV49" s="69" t="s">
        <v>155</v>
      </c>
      <c r="DW49" s="69" t="s">
        <v>157</v>
      </c>
      <c r="EL49" s="68" t="s">
        <v>158</v>
      </c>
      <c r="EM49" s="115" t="s">
        <v>159</v>
      </c>
      <c r="EN49" s="116"/>
    </row>
    <row r="50" spans="1:144" ht="18" customHeight="1" x14ac:dyDescent="0.15">
      <c r="A50" s="369"/>
      <c r="B50" s="312"/>
      <c r="C50" s="312"/>
      <c r="D50" s="312"/>
      <c r="E50" s="312"/>
      <c r="F50" s="312"/>
      <c r="G50" s="427" t="s">
        <v>160</v>
      </c>
      <c r="H50" s="428"/>
      <c r="I50" s="428"/>
      <c r="J50" s="428"/>
      <c r="K50" s="428"/>
      <c r="L50" s="429"/>
      <c r="M50" s="430" t="str">
        <f>IF(TRIM(VLOOKUP("代表者",daisei,9,FALSE))="","",VLOOKUP("代表者",daisei,9,FALSE))</f>
        <v/>
      </c>
      <c r="N50" s="431"/>
      <c r="O50" s="431"/>
      <c r="P50" s="431"/>
      <c r="Q50" s="431"/>
      <c r="R50" s="431"/>
      <c r="S50" s="431"/>
      <c r="T50" s="431"/>
      <c r="U50" s="431"/>
      <c r="V50" s="431"/>
      <c r="W50" s="431"/>
      <c r="X50" s="431"/>
      <c r="Y50" s="431"/>
      <c r="Z50" s="431"/>
      <c r="AA50" s="431"/>
      <c r="AB50" s="431"/>
      <c r="AC50" s="431"/>
      <c r="AD50" s="431"/>
      <c r="AE50" s="431"/>
      <c r="AF50" s="431"/>
      <c r="AG50" s="431"/>
      <c r="AH50" s="431"/>
      <c r="AI50" s="53" t="s">
        <v>161</v>
      </c>
      <c r="AJ50" s="432" t="str">
        <f>IF(ISBLANK(VLOOKUP("代表者",daisei,10,FALSE)),"",VLOOKUP("代表者",daisei,10,FALSE))</f>
        <v/>
      </c>
      <c r="AK50" s="432"/>
      <c r="AL50" s="432"/>
      <c r="AM50" s="432"/>
      <c r="AN50" s="432"/>
      <c r="AO50" s="432"/>
      <c r="AP50" s="432"/>
      <c r="AQ50" s="432"/>
      <c r="AR50" s="432"/>
      <c r="AS50" s="432"/>
      <c r="AT50" s="432"/>
      <c r="AU50" s="432"/>
      <c r="AV50" s="432"/>
      <c r="AW50" s="432"/>
      <c r="AX50" s="432"/>
      <c r="AY50" s="432"/>
      <c r="AZ50" s="432"/>
      <c r="BA50" s="55" t="s">
        <v>162</v>
      </c>
      <c r="DU50" s="58"/>
      <c r="DV50" s="69" t="s">
        <v>158</v>
      </c>
      <c r="DW50" s="69" t="s">
        <v>163</v>
      </c>
      <c r="EL50" s="68" t="s">
        <v>164</v>
      </c>
      <c r="EM50" s="115" t="s">
        <v>165</v>
      </c>
      <c r="EN50" s="116"/>
    </row>
    <row r="51" spans="1:144" ht="11.25" customHeight="1" x14ac:dyDescent="0.15">
      <c r="A51" s="369"/>
      <c r="B51" s="312"/>
      <c r="C51" s="312"/>
      <c r="D51" s="312"/>
      <c r="E51" s="312"/>
      <c r="F51" s="312"/>
      <c r="G51" s="333" t="s">
        <v>166</v>
      </c>
      <c r="H51" s="310"/>
      <c r="I51" s="310"/>
      <c r="J51" s="310"/>
      <c r="K51" s="310"/>
      <c r="L51" s="311"/>
      <c r="M51" s="335" t="s">
        <v>167</v>
      </c>
      <c r="N51" s="335"/>
      <c r="O51" s="336" t="str">
        <f>LEFT(VLOOKUP("代表者",daisei,12,FALSE),3)</f>
        <v/>
      </c>
      <c r="P51" s="336"/>
      <c r="Q51" s="336"/>
      <c r="R51" s="54" t="s">
        <v>168</v>
      </c>
      <c r="S51" s="337" t="str">
        <f>RIGHT(VLOOKUP("代表者",daisei,12,FALSE),4)</f>
        <v/>
      </c>
      <c r="T51" s="337"/>
      <c r="U51" s="337"/>
      <c r="V51" s="337"/>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9"/>
      <c r="DU51" s="58"/>
      <c r="DV51" s="69" t="s">
        <v>164</v>
      </c>
      <c r="DW51" s="69" t="s">
        <v>169</v>
      </c>
      <c r="EL51" s="68" t="s">
        <v>170</v>
      </c>
      <c r="EM51" s="115" t="s">
        <v>171</v>
      </c>
      <c r="EN51" s="116"/>
    </row>
    <row r="52" spans="1:144" ht="11.25" customHeight="1" x14ac:dyDescent="0.15">
      <c r="A52" s="369"/>
      <c r="B52" s="312"/>
      <c r="C52" s="312"/>
      <c r="D52" s="312"/>
      <c r="E52" s="312"/>
      <c r="F52" s="312"/>
      <c r="G52" s="333"/>
      <c r="H52" s="310"/>
      <c r="I52" s="310"/>
      <c r="J52" s="310"/>
      <c r="K52" s="310"/>
      <c r="L52" s="311"/>
      <c r="M52" s="340" t="str">
        <f>IF(ISBLANK(VLOOKUP("代表者",daisei,11,FALSE)),VLOOKUP("代表者",daisei,13,FALSE)&amp;VLOOKUP("代表者",daisei,14,FALSE)&amp;VLOOKUP("代表者",daisei,15,FALSE)&amp;VLOOKUP("代表者",daisei,16,FALSE)&amp;"　"&amp;VLOOKUP("代表者",daisei,17,FALSE),VLOOKUP("代表者",daisei,18,FALSE))</f>
        <v>　</v>
      </c>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2"/>
      <c r="DU52" s="58"/>
      <c r="DV52" s="69" t="s">
        <v>170</v>
      </c>
      <c r="DW52" s="69" t="s">
        <v>172</v>
      </c>
      <c r="EL52" s="68" t="s">
        <v>173</v>
      </c>
      <c r="EM52" s="115" t="s">
        <v>174</v>
      </c>
      <c r="EN52" s="116"/>
    </row>
    <row r="53" spans="1:144" ht="11.25" customHeight="1" x14ac:dyDescent="0.15">
      <c r="A53" s="370"/>
      <c r="B53" s="371"/>
      <c r="C53" s="371"/>
      <c r="D53" s="371"/>
      <c r="E53" s="371"/>
      <c r="F53" s="371"/>
      <c r="G53" s="398"/>
      <c r="H53" s="399"/>
      <c r="I53" s="399"/>
      <c r="J53" s="399"/>
      <c r="K53" s="399"/>
      <c r="L53" s="400"/>
      <c r="M53" s="343"/>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5"/>
      <c r="DU53" s="58"/>
      <c r="DV53" s="69" t="s">
        <v>175</v>
      </c>
      <c r="DW53" s="69" t="s">
        <v>176</v>
      </c>
      <c r="EL53" s="68" t="s">
        <v>175</v>
      </c>
      <c r="EM53" s="115" t="s">
        <v>177</v>
      </c>
      <c r="EN53" s="116"/>
    </row>
    <row r="54" spans="1:144" ht="11.25" customHeight="1" x14ac:dyDescent="0.15">
      <c r="A54" s="290" t="s">
        <v>178</v>
      </c>
      <c r="B54" s="291"/>
      <c r="C54" s="291"/>
      <c r="D54" s="291"/>
      <c r="E54" s="291"/>
      <c r="F54" s="291"/>
      <c r="G54" s="372" t="s">
        <v>179</v>
      </c>
      <c r="H54" s="372"/>
      <c r="I54" s="372"/>
      <c r="J54" s="372"/>
      <c r="K54" s="372"/>
      <c r="L54" s="373"/>
      <c r="M54" s="415" t="str">
        <f>IF(TRIM(hojin_kojin_type)="","",hojin_kojin_type)</f>
        <v/>
      </c>
      <c r="N54" s="416"/>
      <c r="O54" s="416"/>
      <c r="P54" s="416"/>
      <c r="Q54" s="416"/>
      <c r="R54" s="416"/>
      <c r="S54" s="416"/>
      <c r="T54" s="417"/>
      <c r="U54" s="375" t="s">
        <v>180</v>
      </c>
      <c r="V54" s="291"/>
      <c r="W54" s="291"/>
      <c r="X54" s="291"/>
      <c r="Y54" s="291"/>
      <c r="Z54" s="291"/>
      <c r="AA54" s="291"/>
      <c r="AB54" s="291"/>
      <c r="AC54" s="291"/>
      <c r="AD54" s="350"/>
      <c r="AE54" s="377" t="s">
        <v>41</v>
      </c>
      <c r="AF54" s="378"/>
      <c r="AG54" s="378"/>
      <c r="AH54" s="378"/>
      <c r="AI54" s="381" t="str">
        <f>IF(ISBLANK(hojin_open_date),"",TEXT(hojin_open_date,"e"))</f>
        <v/>
      </c>
      <c r="AJ54" s="381"/>
      <c r="AK54" s="381"/>
      <c r="AL54" s="291" t="s">
        <v>181</v>
      </c>
      <c r="AM54" s="291"/>
      <c r="AN54" s="381" t="str">
        <f>IF(ISBLANK(hojin_open_date),"",MONTH(hojin_open_date))</f>
        <v/>
      </c>
      <c r="AO54" s="381"/>
      <c r="AP54" s="381"/>
      <c r="AQ54" s="381"/>
      <c r="AR54" s="381"/>
      <c r="AS54" s="291" t="s">
        <v>182</v>
      </c>
      <c r="AT54" s="291"/>
      <c r="AU54" s="349" t="str">
        <f>IF(ISBLANK(hojin_open_date),"",DAY(hojin_open_date))</f>
        <v/>
      </c>
      <c r="AV54" s="349"/>
      <c r="AW54" s="349"/>
      <c r="AX54" s="349"/>
      <c r="AY54" s="349"/>
      <c r="AZ54" s="291" t="s">
        <v>183</v>
      </c>
      <c r="BA54" s="412"/>
      <c r="DU54" s="58"/>
      <c r="DV54" s="69" t="s">
        <v>184</v>
      </c>
      <c r="DW54" s="69" t="s">
        <v>185</v>
      </c>
      <c r="EL54" s="68" t="s">
        <v>184</v>
      </c>
      <c r="EM54" s="115" t="s">
        <v>186</v>
      </c>
      <c r="EN54" s="116"/>
    </row>
    <row r="55" spans="1:144" ht="11.25" customHeight="1" x14ac:dyDescent="0.15">
      <c r="A55" s="369"/>
      <c r="B55" s="312"/>
      <c r="C55" s="312"/>
      <c r="D55" s="312"/>
      <c r="E55" s="312"/>
      <c r="F55" s="312"/>
      <c r="G55" s="289"/>
      <c r="H55" s="289"/>
      <c r="I55" s="289"/>
      <c r="J55" s="289"/>
      <c r="K55" s="289"/>
      <c r="L55" s="374"/>
      <c r="M55" s="418"/>
      <c r="N55" s="419"/>
      <c r="O55" s="419"/>
      <c r="P55" s="419"/>
      <c r="Q55" s="419"/>
      <c r="R55" s="419"/>
      <c r="S55" s="419"/>
      <c r="T55" s="420"/>
      <c r="U55" s="376"/>
      <c r="V55" s="312"/>
      <c r="W55" s="312"/>
      <c r="X55" s="312"/>
      <c r="Y55" s="312"/>
      <c r="Z55" s="312"/>
      <c r="AA55" s="312"/>
      <c r="AB55" s="312"/>
      <c r="AC55" s="312"/>
      <c r="AD55" s="317"/>
      <c r="AE55" s="379"/>
      <c r="AF55" s="380"/>
      <c r="AG55" s="380"/>
      <c r="AH55" s="380"/>
      <c r="AI55" s="316"/>
      <c r="AJ55" s="316"/>
      <c r="AK55" s="316"/>
      <c r="AL55" s="312"/>
      <c r="AM55" s="312"/>
      <c r="AN55" s="316"/>
      <c r="AO55" s="316"/>
      <c r="AP55" s="316"/>
      <c r="AQ55" s="316"/>
      <c r="AR55" s="316"/>
      <c r="AS55" s="312"/>
      <c r="AT55" s="312"/>
      <c r="AU55" s="315"/>
      <c r="AV55" s="315"/>
      <c r="AW55" s="315"/>
      <c r="AX55" s="315"/>
      <c r="AY55" s="315"/>
      <c r="AZ55" s="307"/>
      <c r="BA55" s="348"/>
      <c r="DU55" s="58"/>
      <c r="DV55" s="69" t="s">
        <v>187</v>
      </c>
      <c r="DW55" s="69" t="s">
        <v>188</v>
      </c>
      <c r="EL55" s="68" t="s">
        <v>187</v>
      </c>
      <c r="EM55" s="115" t="s">
        <v>189</v>
      </c>
      <c r="EN55" s="116"/>
    </row>
    <row r="56" spans="1:144" ht="11.25" customHeight="1" x14ac:dyDescent="0.15">
      <c r="A56" s="369"/>
      <c r="B56" s="312"/>
      <c r="C56" s="312"/>
      <c r="D56" s="312"/>
      <c r="E56" s="312"/>
      <c r="F56" s="312"/>
      <c r="G56" s="289"/>
      <c r="H56" s="289"/>
      <c r="I56" s="289"/>
      <c r="J56" s="289"/>
      <c r="K56" s="289"/>
      <c r="L56" s="374"/>
      <c r="M56" s="418"/>
      <c r="N56" s="419"/>
      <c r="O56" s="419"/>
      <c r="P56" s="419"/>
      <c r="Q56" s="419"/>
      <c r="R56" s="419"/>
      <c r="S56" s="419"/>
      <c r="T56" s="420"/>
      <c r="U56" s="284" t="s">
        <v>190</v>
      </c>
      <c r="V56" s="364"/>
      <c r="W56" s="364"/>
      <c r="X56" s="364"/>
      <c r="Y56" s="364"/>
      <c r="Z56" s="364"/>
      <c r="AA56" s="364"/>
      <c r="AB56" s="364"/>
      <c r="AC56" s="364"/>
      <c r="AD56" s="365"/>
      <c r="AE56" s="413" t="s">
        <v>41</v>
      </c>
      <c r="AF56" s="414"/>
      <c r="AG56" s="414"/>
      <c r="AH56" s="414"/>
      <c r="AI56" s="366" t="str">
        <f>IF(ISBLANK(kojin_open_date),"",TEXT(kojin_open_date,"e"))</f>
        <v/>
      </c>
      <c r="AJ56" s="366"/>
      <c r="AK56" s="366"/>
      <c r="AL56" s="364" t="s">
        <v>191</v>
      </c>
      <c r="AM56" s="364"/>
      <c r="AN56" s="366" t="str">
        <f>IF(ISBLANK(kojin_open_date),"",MONTH(kojin_open_date))</f>
        <v/>
      </c>
      <c r="AO56" s="366"/>
      <c r="AP56" s="366"/>
      <c r="AQ56" s="366"/>
      <c r="AR56" s="366"/>
      <c r="AS56" s="364" t="s">
        <v>192</v>
      </c>
      <c r="AT56" s="364"/>
      <c r="AU56" s="366" t="str">
        <f>IF(ISBLANK(kojin_open_date),"",DAY(kojin_open_date))</f>
        <v/>
      </c>
      <c r="AV56" s="366"/>
      <c r="AW56" s="366"/>
      <c r="AX56" s="366"/>
      <c r="AY56" s="366"/>
      <c r="AZ56" s="364" t="s">
        <v>193</v>
      </c>
      <c r="BA56" s="424"/>
      <c r="DU56" s="58"/>
      <c r="DV56" s="69" t="s">
        <v>194</v>
      </c>
      <c r="DW56" s="69" t="s">
        <v>195</v>
      </c>
      <c r="EL56" s="68" t="s">
        <v>194</v>
      </c>
      <c r="EM56" s="115" t="s">
        <v>196</v>
      </c>
    </row>
    <row r="57" spans="1:144" ht="11.25" customHeight="1" x14ac:dyDescent="0.15">
      <c r="A57" s="369"/>
      <c r="B57" s="312"/>
      <c r="C57" s="312"/>
      <c r="D57" s="312"/>
      <c r="E57" s="312"/>
      <c r="F57" s="312"/>
      <c r="G57" s="289"/>
      <c r="H57" s="289"/>
      <c r="I57" s="289"/>
      <c r="J57" s="289"/>
      <c r="K57" s="289"/>
      <c r="L57" s="374"/>
      <c r="M57" s="421"/>
      <c r="N57" s="422"/>
      <c r="O57" s="422"/>
      <c r="P57" s="422"/>
      <c r="Q57" s="422"/>
      <c r="R57" s="422"/>
      <c r="S57" s="422"/>
      <c r="T57" s="423"/>
      <c r="U57" s="306"/>
      <c r="V57" s="307"/>
      <c r="W57" s="307"/>
      <c r="X57" s="307"/>
      <c r="Y57" s="307"/>
      <c r="Z57" s="307"/>
      <c r="AA57" s="307"/>
      <c r="AB57" s="307"/>
      <c r="AC57" s="307"/>
      <c r="AD57" s="318"/>
      <c r="AE57" s="379"/>
      <c r="AF57" s="380"/>
      <c r="AG57" s="380"/>
      <c r="AH57" s="380"/>
      <c r="AI57" s="316"/>
      <c r="AJ57" s="316"/>
      <c r="AK57" s="316"/>
      <c r="AL57" s="307"/>
      <c r="AM57" s="307"/>
      <c r="AN57" s="316"/>
      <c r="AO57" s="316"/>
      <c r="AP57" s="316"/>
      <c r="AQ57" s="316"/>
      <c r="AR57" s="316"/>
      <c r="AS57" s="307"/>
      <c r="AT57" s="307"/>
      <c r="AU57" s="316"/>
      <c r="AV57" s="316"/>
      <c r="AW57" s="316"/>
      <c r="AX57" s="316"/>
      <c r="AY57" s="316"/>
      <c r="AZ57" s="307"/>
      <c r="BA57" s="348"/>
      <c r="DU57" s="58"/>
      <c r="DV57" s="69" t="s">
        <v>197</v>
      </c>
      <c r="DW57" s="69" t="s">
        <v>198</v>
      </c>
      <c r="EL57" s="68" t="s">
        <v>197</v>
      </c>
      <c r="EM57" s="115" t="s">
        <v>199</v>
      </c>
    </row>
    <row r="58" spans="1:144" ht="11.25" customHeight="1" x14ac:dyDescent="0.15">
      <c r="A58" s="369"/>
      <c r="B58" s="312"/>
      <c r="C58" s="312"/>
      <c r="D58" s="312"/>
      <c r="E58" s="312"/>
      <c r="F58" s="312"/>
      <c r="G58" s="284" t="s">
        <v>200</v>
      </c>
      <c r="H58" s="364"/>
      <c r="I58" s="364"/>
      <c r="J58" s="364"/>
      <c r="K58" s="364"/>
      <c r="L58" s="402"/>
      <c r="M58" s="405" t="str">
        <f>IF(TRIM(capital)="","",capital)</f>
        <v/>
      </c>
      <c r="N58" s="406"/>
      <c r="O58" s="406"/>
      <c r="P58" s="406"/>
      <c r="Q58" s="406"/>
      <c r="R58" s="406"/>
      <c r="S58" s="406"/>
      <c r="T58" s="409" t="s">
        <v>201</v>
      </c>
      <c r="U58" s="364"/>
      <c r="V58" s="365"/>
      <c r="W58" s="284" t="s">
        <v>202</v>
      </c>
      <c r="X58" s="364"/>
      <c r="Y58" s="364"/>
      <c r="Z58" s="364"/>
      <c r="AA58" s="364"/>
      <c r="AB58" s="364"/>
      <c r="AC58" s="406" t="str">
        <f>IF(TRIM(jug_count)="","",jug_count)</f>
        <v/>
      </c>
      <c r="AD58" s="406"/>
      <c r="AE58" s="406"/>
      <c r="AF58" s="406"/>
      <c r="AG58" s="312" t="s">
        <v>203</v>
      </c>
      <c r="AH58" s="312"/>
      <c r="AI58" s="279" t="s">
        <v>204</v>
      </c>
      <c r="AJ58" s="364" t="s">
        <v>205</v>
      </c>
      <c r="AK58" s="364"/>
      <c r="AL58" s="364"/>
      <c r="AM58" s="364"/>
      <c r="AN58" s="364"/>
      <c r="AO58" s="364"/>
      <c r="AP58" s="364"/>
      <c r="AQ58" s="364"/>
      <c r="AR58" s="364"/>
      <c r="AS58" s="364"/>
      <c r="AT58" s="364"/>
      <c r="AU58" s="364"/>
      <c r="AV58" s="406">
        <f>COUNTA(sentori!C3:C1000)</f>
        <v>0</v>
      </c>
      <c r="AW58" s="406"/>
      <c r="AX58" s="406"/>
      <c r="AY58" s="364" t="s">
        <v>206</v>
      </c>
      <c r="AZ58" s="364"/>
      <c r="BA58" s="425" t="s">
        <v>207</v>
      </c>
      <c r="DU58" s="58"/>
      <c r="DV58" s="69" t="s">
        <v>208</v>
      </c>
      <c r="DW58" s="69" t="s">
        <v>209</v>
      </c>
      <c r="EL58" s="68" t="s">
        <v>208</v>
      </c>
      <c r="EM58" s="115" t="s">
        <v>210</v>
      </c>
    </row>
    <row r="59" spans="1:144" ht="11.25" customHeight="1" x14ac:dyDescent="0.15">
      <c r="A59" s="370"/>
      <c r="B59" s="371"/>
      <c r="C59" s="371"/>
      <c r="D59" s="371"/>
      <c r="E59" s="371"/>
      <c r="F59" s="371"/>
      <c r="G59" s="403"/>
      <c r="H59" s="371"/>
      <c r="I59" s="371"/>
      <c r="J59" s="371"/>
      <c r="K59" s="371"/>
      <c r="L59" s="404"/>
      <c r="M59" s="407"/>
      <c r="N59" s="408"/>
      <c r="O59" s="408"/>
      <c r="P59" s="408"/>
      <c r="Q59" s="408"/>
      <c r="R59" s="408"/>
      <c r="S59" s="408"/>
      <c r="T59" s="371"/>
      <c r="U59" s="371"/>
      <c r="V59" s="410"/>
      <c r="W59" s="403"/>
      <c r="X59" s="371"/>
      <c r="Y59" s="371"/>
      <c r="Z59" s="371"/>
      <c r="AA59" s="371"/>
      <c r="AB59" s="371"/>
      <c r="AC59" s="408"/>
      <c r="AD59" s="408"/>
      <c r="AE59" s="408"/>
      <c r="AF59" s="408"/>
      <c r="AG59" s="371"/>
      <c r="AH59" s="371"/>
      <c r="AI59" s="411"/>
      <c r="AJ59" s="371"/>
      <c r="AK59" s="371"/>
      <c r="AL59" s="371"/>
      <c r="AM59" s="371"/>
      <c r="AN59" s="371"/>
      <c r="AO59" s="371"/>
      <c r="AP59" s="371"/>
      <c r="AQ59" s="371"/>
      <c r="AR59" s="371"/>
      <c r="AS59" s="371"/>
      <c r="AT59" s="371"/>
      <c r="AU59" s="371"/>
      <c r="AV59" s="408"/>
      <c r="AW59" s="408"/>
      <c r="AX59" s="408"/>
      <c r="AY59" s="371"/>
      <c r="AZ59" s="371"/>
      <c r="BA59" s="426"/>
      <c r="DU59" s="58"/>
      <c r="DV59" s="69" t="s">
        <v>211</v>
      </c>
      <c r="DW59" s="69" t="s">
        <v>212</v>
      </c>
      <c r="EL59" s="68" t="s">
        <v>211</v>
      </c>
      <c r="EM59" s="115" t="s">
        <v>213</v>
      </c>
    </row>
    <row r="60" spans="1:144" ht="9" customHeight="1" x14ac:dyDescent="0.15">
      <c r="A60" s="290" t="s">
        <v>214</v>
      </c>
      <c r="B60" s="291"/>
      <c r="C60" s="291"/>
      <c r="D60" s="291"/>
      <c r="E60" s="291"/>
      <c r="F60" s="291"/>
      <c r="G60" s="382" t="s">
        <v>215</v>
      </c>
      <c r="H60" s="383"/>
      <c r="I60" s="383"/>
      <c r="J60" s="383"/>
      <c r="K60" s="383"/>
      <c r="L60" s="384"/>
      <c r="M60" s="386" t="str">
        <f>IF(ISBLANK(VLOOKUP("政令使用人",daisei,4,FALSE)),"",VLOOKUP("政令使用人",daisei,4,FALSE))</f>
        <v/>
      </c>
      <c r="N60" s="386"/>
      <c r="O60" s="386"/>
      <c r="P60" s="386"/>
      <c r="Q60" s="386"/>
      <c r="R60" s="386"/>
      <c r="S60" s="386"/>
      <c r="T60" s="386"/>
      <c r="U60" s="386"/>
      <c r="V60" s="386"/>
      <c r="W60" s="386"/>
      <c r="X60" s="386"/>
      <c r="Y60" s="386"/>
      <c r="Z60" s="386"/>
      <c r="AA60" s="386"/>
      <c r="AB60" s="386"/>
      <c r="AC60" s="387"/>
      <c r="AD60" s="391" t="s">
        <v>216</v>
      </c>
      <c r="AE60" s="392"/>
      <c r="AF60" s="354" t="str">
        <f>IF(ISBLANK(VLOOKUP("政令使用人",daisei,8,FALSE)),"",TEXT(VLOOKUP("政令使用人",daisei,8,FALSE),"ggg"))</f>
        <v/>
      </c>
      <c r="AG60" s="355"/>
      <c r="AH60" s="355"/>
      <c r="AI60" s="355"/>
      <c r="AJ60" s="349" t="str">
        <f>IF(ISBLANK(VLOOKUP("政令使用人",daisei,8,FALSE)),"",TEXT(VLOOKUP("政令使用人",daisei,8,FALSE),"e"))</f>
        <v/>
      </c>
      <c r="AK60" s="349"/>
      <c r="AL60" s="349"/>
      <c r="AM60" s="349"/>
      <c r="AN60" s="312" t="s">
        <v>217</v>
      </c>
      <c r="AO60" s="312"/>
      <c r="AP60" s="349" t="str">
        <f>IF(ISBLANK(VLOOKUP("政令使用人",daisei,8,FALSE)),"",MONTH(VLOOKUP("政令使用人",daisei,8,FALSE)))</f>
        <v/>
      </c>
      <c r="AQ60" s="349"/>
      <c r="AR60" s="291" t="s">
        <v>218</v>
      </c>
      <c r="AS60" s="291"/>
      <c r="AT60" s="349" t="str">
        <f>IF(ISBLANK(VLOOKUP("政令使用人",daisei,8,FALSE)),"",DAY(VLOOKUP("政令使用人",daisei,8,FALSE)))</f>
        <v/>
      </c>
      <c r="AU60" s="349"/>
      <c r="AV60" s="291" t="s">
        <v>219</v>
      </c>
      <c r="AW60" s="350"/>
      <c r="AX60" s="351" t="s">
        <v>220</v>
      </c>
      <c r="AY60" s="354" t="str">
        <f>LEFT(VLOOKUP("政令使用人",daisei,7,FALSE),1)</f>
        <v/>
      </c>
      <c r="AZ60" s="355"/>
      <c r="BA60" s="356"/>
      <c r="DU60" s="58"/>
      <c r="DV60" s="69" t="s">
        <v>221</v>
      </c>
      <c r="DW60" s="69" t="s">
        <v>222</v>
      </c>
      <c r="EL60" s="68" t="s">
        <v>221</v>
      </c>
      <c r="EM60" s="115" t="s">
        <v>223</v>
      </c>
    </row>
    <row r="61" spans="1:144" ht="9" customHeight="1" x14ac:dyDescent="0.15">
      <c r="A61" s="369"/>
      <c r="B61" s="312"/>
      <c r="C61" s="312"/>
      <c r="D61" s="312"/>
      <c r="E61" s="312"/>
      <c r="F61" s="312"/>
      <c r="G61" s="306"/>
      <c r="H61" s="307"/>
      <c r="I61" s="307"/>
      <c r="J61" s="307"/>
      <c r="K61" s="307"/>
      <c r="L61" s="308"/>
      <c r="M61" s="389"/>
      <c r="N61" s="389"/>
      <c r="O61" s="389"/>
      <c r="P61" s="389"/>
      <c r="Q61" s="389"/>
      <c r="R61" s="389"/>
      <c r="S61" s="389"/>
      <c r="T61" s="389"/>
      <c r="U61" s="389"/>
      <c r="V61" s="389"/>
      <c r="W61" s="389"/>
      <c r="X61" s="389"/>
      <c r="Y61" s="389"/>
      <c r="Z61" s="389"/>
      <c r="AA61" s="389"/>
      <c r="AB61" s="389"/>
      <c r="AC61" s="390"/>
      <c r="AD61" s="393"/>
      <c r="AE61" s="394"/>
      <c r="AF61" s="321"/>
      <c r="AG61" s="313"/>
      <c r="AH61" s="313"/>
      <c r="AI61" s="313"/>
      <c r="AJ61" s="315"/>
      <c r="AK61" s="315"/>
      <c r="AL61" s="315"/>
      <c r="AM61" s="315"/>
      <c r="AN61" s="312"/>
      <c r="AO61" s="312"/>
      <c r="AP61" s="315"/>
      <c r="AQ61" s="315"/>
      <c r="AR61" s="312"/>
      <c r="AS61" s="312"/>
      <c r="AT61" s="315"/>
      <c r="AU61" s="315"/>
      <c r="AV61" s="312"/>
      <c r="AW61" s="317"/>
      <c r="AX61" s="352"/>
      <c r="AY61" s="321"/>
      <c r="AZ61" s="313"/>
      <c r="BA61" s="357"/>
      <c r="DU61" s="58"/>
      <c r="DV61" s="69" t="s">
        <v>224</v>
      </c>
      <c r="DW61" s="69" t="s">
        <v>225</v>
      </c>
      <c r="EL61" s="68" t="s">
        <v>224</v>
      </c>
      <c r="EM61" s="115" t="s">
        <v>226</v>
      </c>
      <c r="EN61" s="116"/>
    </row>
    <row r="62" spans="1:144" ht="11.25" customHeight="1" x14ac:dyDescent="0.15">
      <c r="A62" s="369"/>
      <c r="B62" s="312"/>
      <c r="C62" s="312"/>
      <c r="D62" s="312"/>
      <c r="E62" s="312"/>
      <c r="F62" s="312"/>
      <c r="G62" s="309" t="s">
        <v>227</v>
      </c>
      <c r="H62" s="310"/>
      <c r="I62" s="310"/>
      <c r="J62" s="310"/>
      <c r="K62" s="310"/>
      <c r="L62" s="311"/>
      <c r="M62" s="360" t="str">
        <f>IF(ISBLANK(VLOOKUP("政令使用人",daisei,3,FALSE)),"",VLOOKUP("政令使用人",daisei,3,FALSE))</f>
        <v/>
      </c>
      <c r="N62" s="360"/>
      <c r="O62" s="360"/>
      <c r="P62" s="360"/>
      <c r="Q62" s="360"/>
      <c r="R62" s="360"/>
      <c r="S62" s="360"/>
      <c r="T62" s="360"/>
      <c r="U62" s="360"/>
      <c r="V62" s="360"/>
      <c r="W62" s="360"/>
      <c r="X62" s="360"/>
      <c r="Y62" s="360"/>
      <c r="Z62" s="360"/>
      <c r="AA62" s="360"/>
      <c r="AB62" s="360"/>
      <c r="AC62" s="361"/>
      <c r="AD62" s="395"/>
      <c r="AE62" s="396"/>
      <c r="AF62" s="358"/>
      <c r="AG62" s="314"/>
      <c r="AH62" s="314"/>
      <c r="AI62" s="314"/>
      <c r="AJ62" s="316"/>
      <c r="AK62" s="316"/>
      <c r="AL62" s="316"/>
      <c r="AM62" s="316"/>
      <c r="AN62" s="312"/>
      <c r="AO62" s="312"/>
      <c r="AP62" s="316"/>
      <c r="AQ62" s="316"/>
      <c r="AR62" s="307"/>
      <c r="AS62" s="307"/>
      <c r="AT62" s="316"/>
      <c r="AU62" s="316"/>
      <c r="AV62" s="307"/>
      <c r="AW62" s="318"/>
      <c r="AX62" s="352"/>
      <c r="AY62" s="321"/>
      <c r="AZ62" s="313"/>
      <c r="BA62" s="357"/>
      <c r="DU62" s="58"/>
      <c r="DV62" s="69" t="s">
        <v>228</v>
      </c>
      <c r="DW62" s="69" t="s">
        <v>229</v>
      </c>
      <c r="EL62" s="68" t="s">
        <v>228</v>
      </c>
      <c r="EM62" s="115" t="s">
        <v>230</v>
      </c>
      <c r="EN62" s="116"/>
    </row>
    <row r="63" spans="1:144" ht="11.25" customHeight="1" x14ac:dyDescent="0.15">
      <c r="A63" s="369"/>
      <c r="B63" s="312"/>
      <c r="C63" s="312"/>
      <c r="D63" s="312"/>
      <c r="E63" s="312"/>
      <c r="F63" s="312"/>
      <c r="G63" s="309"/>
      <c r="H63" s="310"/>
      <c r="I63" s="310"/>
      <c r="J63" s="310"/>
      <c r="K63" s="310"/>
      <c r="L63" s="311"/>
      <c r="M63" s="360"/>
      <c r="N63" s="360"/>
      <c r="O63" s="360"/>
      <c r="P63" s="360"/>
      <c r="Q63" s="360"/>
      <c r="R63" s="360"/>
      <c r="S63" s="360"/>
      <c r="T63" s="360"/>
      <c r="U63" s="360"/>
      <c r="V63" s="360"/>
      <c r="W63" s="360"/>
      <c r="X63" s="360"/>
      <c r="Y63" s="360"/>
      <c r="Z63" s="360"/>
      <c r="AA63" s="360"/>
      <c r="AB63" s="360"/>
      <c r="AC63" s="361"/>
      <c r="AD63" s="284" t="s">
        <v>231</v>
      </c>
      <c r="AE63" s="364"/>
      <c r="AF63" s="365"/>
      <c r="AG63" s="315" t="str">
        <f>IF(ISBLANK(VLOOKUP("政令使用人",daisei,19,FALSE)),"",LEFT(VLOOKUP("政令使用人",daisei,19,FALSE),FIND("-",VLOOKUP("政令使用人",daisei,19,FALSE))-1))</f>
        <v/>
      </c>
      <c r="AH63" s="315"/>
      <c r="AI63" s="315"/>
      <c r="AJ63" s="366"/>
      <c r="AK63" s="366"/>
      <c r="AL63" s="364" t="s">
        <v>232</v>
      </c>
      <c r="AM63" s="366" t="str">
        <f>IF(ISBLANK(VLOOKUP("政令使用人",daisei,19,FALSE)),"",LEFT(RIGHT(VLOOKUP("政令使用人",daisei,19,FALSE),LEN(VLOOKUP("政令使用人",daisei,19,FALSE))-FIND("-",VLOOKUP("政令使用人",daisei,19,FALSE))),FIND("-",RIGHT(VLOOKUP("政令使用人",daisei,19,FALSE),LEN(VLOOKUP("政令使用人",daisei,19,FALSE))-FIND("-",VLOOKUP("政令使用人",daisei,19,FALSE))))-1))</f>
        <v/>
      </c>
      <c r="AN63" s="366"/>
      <c r="AO63" s="366"/>
      <c r="AP63" s="366"/>
      <c r="AQ63" s="366"/>
      <c r="AR63" s="364" t="s">
        <v>233</v>
      </c>
      <c r="AS63" s="366" t="str">
        <f>IF(ISBLANK(VLOOKUP("政令使用人",daisei,19,FALSE)),"",RIGHT(RIGHT(VLOOKUP("政令使用人",daisei,19,FALSE),LEN(VLOOKUP("政令使用人",daisei,19,FALSE))-FIND("-",VLOOKUP("政令使用人",daisei,19,FALSE))),LEN(RIGHT(VLOOKUP("政令使用人",daisei,19,FALSE),LEN(VLOOKUP("政令使用人",daisei,19,FALSE))-FIND("-",VLOOKUP("政令使用人",daisei,19,FALSE))))-FIND("-",RIGHT(VLOOKUP("政令使用人",daisei,19,FALSE),LEN(VLOOKUP("政令使用人",daisei,19,FALSE))-FIND("-",VLOOKUP("政令使用人",daisei,19,FALSE))))))</f>
        <v/>
      </c>
      <c r="AT63" s="366"/>
      <c r="AU63" s="366"/>
      <c r="AV63" s="366"/>
      <c r="AW63" s="367"/>
      <c r="AX63" s="352"/>
      <c r="AY63" s="321"/>
      <c r="AZ63" s="313"/>
      <c r="BA63" s="357"/>
      <c r="DU63" s="58"/>
      <c r="DV63" s="69" t="s">
        <v>234</v>
      </c>
      <c r="DW63" s="69" t="s">
        <v>235</v>
      </c>
      <c r="EL63" s="68" t="s">
        <v>234</v>
      </c>
      <c r="EM63" s="115" t="s">
        <v>236</v>
      </c>
      <c r="EN63" s="116"/>
    </row>
    <row r="64" spans="1:144" ht="11.25" customHeight="1" x14ac:dyDescent="0.15">
      <c r="A64" s="369"/>
      <c r="B64" s="312"/>
      <c r="C64" s="312"/>
      <c r="D64" s="312"/>
      <c r="E64" s="312"/>
      <c r="F64" s="312"/>
      <c r="G64" s="309"/>
      <c r="H64" s="310"/>
      <c r="I64" s="310"/>
      <c r="J64" s="310"/>
      <c r="K64" s="310"/>
      <c r="L64" s="311"/>
      <c r="M64" s="362"/>
      <c r="N64" s="362"/>
      <c r="O64" s="362"/>
      <c r="P64" s="362"/>
      <c r="Q64" s="362"/>
      <c r="R64" s="362"/>
      <c r="S64" s="362"/>
      <c r="T64" s="362"/>
      <c r="U64" s="362"/>
      <c r="V64" s="362"/>
      <c r="W64" s="362"/>
      <c r="X64" s="362"/>
      <c r="Y64" s="362"/>
      <c r="Z64" s="362"/>
      <c r="AA64" s="362"/>
      <c r="AB64" s="362"/>
      <c r="AC64" s="363"/>
      <c r="AD64" s="306"/>
      <c r="AE64" s="307"/>
      <c r="AF64" s="318"/>
      <c r="AG64" s="316"/>
      <c r="AH64" s="316"/>
      <c r="AI64" s="316"/>
      <c r="AJ64" s="316"/>
      <c r="AK64" s="316"/>
      <c r="AL64" s="307"/>
      <c r="AM64" s="316"/>
      <c r="AN64" s="316"/>
      <c r="AO64" s="316"/>
      <c r="AP64" s="316"/>
      <c r="AQ64" s="316"/>
      <c r="AR64" s="307"/>
      <c r="AS64" s="316"/>
      <c r="AT64" s="316"/>
      <c r="AU64" s="316"/>
      <c r="AV64" s="316"/>
      <c r="AW64" s="368"/>
      <c r="AX64" s="353"/>
      <c r="AY64" s="358"/>
      <c r="AZ64" s="314"/>
      <c r="BA64" s="359"/>
      <c r="DU64" s="58"/>
      <c r="DV64" s="69" t="s">
        <v>237</v>
      </c>
      <c r="DW64" s="69" t="s">
        <v>238</v>
      </c>
      <c r="EL64" s="68" t="s">
        <v>237</v>
      </c>
      <c r="EM64" s="115" t="s">
        <v>239</v>
      </c>
      <c r="EN64" s="116"/>
    </row>
    <row r="65" spans="1:144" ht="11.25" customHeight="1" x14ac:dyDescent="0.15">
      <c r="A65" s="369"/>
      <c r="B65" s="312"/>
      <c r="C65" s="312"/>
      <c r="D65" s="312"/>
      <c r="E65" s="312"/>
      <c r="F65" s="312"/>
      <c r="G65" s="333" t="s">
        <v>240</v>
      </c>
      <c r="H65" s="310"/>
      <c r="I65" s="310"/>
      <c r="J65" s="310"/>
      <c r="K65" s="310"/>
      <c r="L65" s="311"/>
      <c r="M65" s="401" t="s">
        <v>241</v>
      </c>
      <c r="N65" s="401"/>
      <c r="O65" s="336" t="str">
        <f>LEFT(VLOOKUP("政令使用人",daisei,12,FALSE),3)</f>
        <v/>
      </c>
      <c r="P65" s="336"/>
      <c r="Q65" s="336"/>
      <c r="R65" s="56" t="s">
        <v>242</v>
      </c>
      <c r="S65" s="337" t="str">
        <f>RIGHT(VLOOKUP("政令使用人",daisei,12,FALSE),4)</f>
        <v/>
      </c>
      <c r="T65" s="337"/>
      <c r="U65" s="337"/>
      <c r="V65" s="337"/>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38"/>
      <c r="AS65" s="338"/>
      <c r="AT65" s="338"/>
      <c r="AU65" s="338"/>
      <c r="AV65" s="338"/>
      <c r="AW65" s="338"/>
      <c r="AX65" s="338"/>
      <c r="AY65" s="338"/>
      <c r="AZ65" s="338"/>
      <c r="BA65" s="339"/>
      <c r="DU65" s="58"/>
      <c r="DV65" s="69" t="s">
        <v>243</v>
      </c>
      <c r="DW65" s="69" t="s">
        <v>244</v>
      </c>
      <c r="EL65" s="68" t="s">
        <v>243</v>
      </c>
      <c r="EM65" s="115" t="s">
        <v>245</v>
      </c>
      <c r="EN65" s="116"/>
    </row>
    <row r="66" spans="1:144" ht="11.25" customHeight="1" x14ac:dyDescent="0.15">
      <c r="A66" s="369"/>
      <c r="B66" s="312"/>
      <c r="C66" s="312"/>
      <c r="D66" s="312"/>
      <c r="E66" s="312"/>
      <c r="F66" s="312"/>
      <c r="G66" s="309"/>
      <c r="H66" s="310"/>
      <c r="I66" s="310"/>
      <c r="J66" s="310"/>
      <c r="K66" s="310"/>
      <c r="L66" s="311"/>
      <c r="M66" s="340"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2"/>
      <c r="DU66" s="58"/>
      <c r="DV66" s="69" t="s">
        <v>246</v>
      </c>
      <c r="DW66" s="69" t="s">
        <v>247</v>
      </c>
      <c r="EL66" s="68" t="s">
        <v>246</v>
      </c>
      <c r="EM66" s="115" t="s">
        <v>248</v>
      </c>
      <c r="EN66" s="116"/>
    </row>
    <row r="67" spans="1:144" ht="11.25" customHeight="1" x14ac:dyDescent="0.15">
      <c r="A67" s="370"/>
      <c r="B67" s="371"/>
      <c r="C67" s="371"/>
      <c r="D67" s="371"/>
      <c r="E67" s="371"/>
      <c r="F67" s="371"/>
      <c r="G67" s="398"/>
      <c r="H67" s="399"/>
      <c r="I67" s="399"/>
      <c r="J67" s="399"/>
      <c r="K67" s="399"/>
      <c r="L67" s="400"/>
      <c r="M67" s="343"/>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1"/>
      <c r="AO67" s="341"/>
      <c r="AP67" s="344"/>
      <c r="AQ67" s="344"/>
      <c r="AR67" s="344"/>
      <c r="AS67" s="344"/>
      <c r="AT67" s="344"/>
      <c r="AU67" s="344"/>
      <c r="AV67" s="344"/>
      <c r="AW67" s="344"/>
      <c r="AX67" s="344"/>
      <c r="AY67" s="344"/>
      <c r="AZ67" s="344"/>
      <c r="BA67" s="345"/>
      <c r="DU67" s="58"/>
      <c r="DV67" s="69" t="s">
        <v>249</v>
      </c>
      <c r="DW67" s="69" t="s">
        <v>250</v>
      </c>
      <c r="EL67" s="68" t="s">
        <v>251</v>
      </c>
      <c r="EM67" s="115" t="s">
        <v>252</v>
      </c>
      <c r="EN67" s="116"/>
    </row>
    <row r="68" spans="1:144" ht="9" customHeight="1" x14ac:dyDescent="0.15">
      <c r="A68" s="324" t="s">
        <v>253</v>
      </c>
      <c r="B68" s="325"/>
      <c r="C68" s="325"/>
      <c r="D68" s="325"/>
      <c r="E68" s="325"/>
      <c r="F68" s="326"/>
      <c r="G68" s="382" t="s">
        <v>254</v>
      </c>
      <c r="H68" s="383"/>
      <c r="I68" s="383"/>
      <c r="J68" s="383"/>
      <c r="K68" s="383"/>
      <c r="L68" s="384"/>
      <c r="M68" s="385" t="str">
        <f>IF(ISBLANK(VLOOKUP("専任取引士1",sentori,4,FALSE)),"",VLOOKUP("専任取引士1",sentori,4,FALSE))</f>
        <v/>
      </c>
      <c r="N68" s="386"/>
      <c r="O68" s="386"/>
      <c r="P68" s="386"/>
      <c r="Q68" s="386"/>
      <c r="R68" s="386"/>
      <c r="S68" s="386"/>
      <c r="T68" s="386"/>
      <c r="U68" s="386"/>
      <c r="V68" s="386"/>
      <c r="W68" s="386"/>
      <c r="X68" s="386"/>
      <c r="Y68" s="386"/>
      <c r="Z68" s="386"/>
      <c r="AA68" s="386"/>
      <c r="AB68" s="386"/>
      <c r="AC68" s="387"/>
      <c r="AD68" s="391" t="s">
        <v>1065</v>
      </c>
      <c r="AE68" s="392"/>
      <c r="AF68" s="354" t="str">
        <f>IF(ISBLANK(VLOOKUP("専任取引士1",sentori,8,FALSE)),"",TEXT(VLOOKUP("専任取引士1",sentori,8,FALSE),"ggg"))</f>
        <v/>
      </c>
      <c r="AG68" s="355"/>
      <c r="AH68" s="355"/>
      <c r="AI68" s="355"/>
      <c r="AJ68" s="349" t="str">
        <f>IF(ISBLANK(VLOOKUP("専任取引士1",sentori,8,FALSE)),"",TEXT(VLOOKUP("専任取引士1",sentori,8,FALSE),"e"))</f>
        <v/>
      </c>
      <c r="AK68" s="349"/>
      <c r="AL68" s="349"/>
      <c r="AM68" s="349"/>
      <c r="AN68" s="397" t="s">
        <v>1066</v>
      </c>
      <c r="AO68" s="397"/>
      <c r="AP68" s="349" t="str">
        <f>IF(ISBLANK(VLOOKUP("専任取引士1",sentori,8,FALSE)),"",MONTH(VLOOKUP("専任取引士1",sentori,8,FALSE)))</f>
        <v/>
      </c>
      <c r="AQ68" s="349"/>
      <c r="AR68" s="291" t="s">
        <v>1067</v>
      </c>
      <c r="AS68" s="291"/>
      <c r="AT68" s="349" t="str">
        <f>IF(ISBLANK(VLOOKUP("専任取引士1",sentori,8,FALSE)),"",DAY(VLOOKUP("専任取引士1",sentori,8,FALSE)))</f>
        <v/>
      </c>
      <c r="AU68" s="349"/>
      <c r="AV68" s="291" t="s">
        <v>1068</v>
      </c>
      <c r="AW68" s="350"/>
      <c r="AX68" s="351" t="s">
        <v>1069</v>
      </c>
      <c r="AY68" s="354" t="str">
        <f>LEFT(VLOOKUP("専任取引士1",sentori,7,FALSE),1)</f>
        <v/>
      </c>
      <c r="AZ68" s="355"/>
      <c r="BA68" s="356"/>
      <c r="DU68" s="58"/>
      <c r="DV68" s="69" t="s">
        <v>255</v>
      </c>
      <c r="DW68" s="69" t="s">
        <v>256</v>
      </c>
      <c r="EL68" s="68" t="s">
        <v>249</v>
      </c>
      <c r="EM68" s="115" t="s">
        <v>257</v>
      </c>
      <c r="EN68" s="116"/>
    </row>
    <row r="69" spans="1:144" ht="9" customHeight="1" x14ac:dyDescent="0.15">
      <c r="A69" s="327"/>
      <c r="B69" s="328"/>
      <c r="C69" s="328"/>
      <c r="D69" s="328"/>
      <c r="E69" s="328"/>
      <c r="F69" s="329"/>
      <c r="G69" s="306"/>
      <c r="H69" s="307"/>
      <c r="I69" s="307"/>
      <c r="J69" s="307"/>
      <c r="K69" s="307"/>
      <c r="L69" s="308"/>
      <c r="M69" s="388"/>
      <c r="N69" s="389"/>
      <c r="O69" s="389"/>
      <c r="P69" s="389"/>
      <c r="Q69" s="389"/>
      <c r="R69" s="389"/>
      <c r="S69" s="389"/>
      <c r="T69" s="389"/>
      <c r="U69" s="389"/>
      <c r="V69" s="389"/>
      <c r="W69" s="389"/>
      <c r="X69" s="389"/>
      <c r="Y69" s="389"/>
      <c r="Z69" s="389"/>
      <c r="AA69" s="389"/>
      <c r="AB69" s="389"/>
      <c r="AC69" s="390"/>
      <c r="AD69" s="393"/>
      <c r="AE69" s="394"/>
      <c r="AF69" s="321"/>
      <c r="AG69" s="313"/>
      <c r="AH69" s="313"/>
      <c r="AI69" s="313"/>
      <c r="AJ69" s="315"/>
      <c r="AK69" s="315"/>
      <c r="AL69" s="315"/>
      <c r="AM69" s="315"/>
      <c r="AN69" s="312"/>
      <c r="AO69" s="312"/>
      <c r="AP69" s="315"/>
      <c r="AQ69" s="315"/>
      <c r="AR69" s="312"/>
      <c r="AS69" s="312"/>
      <c r="AT69" s="315"/>
      <c r="AU69" s="315"/>
      <c r="AV69" s="312"/>
      <c r="AW69" s="317"/>
      <c r="AX69" s="352"/>
      <c r="AY69" s="321"/>
      <c r="AZ69" s="313"/>
      <c r="BA69" s="357"/>
      <c r="DU69" s="58"/>
      <c r="DV69" s="69" t="s">
        <v>258</v>
      </c>
      <c r="DW69" s="69" t="s">
        <v>259</v>
      </c>
      <c r="EL69" s="68" t="s">
        <v>255</v>
      </c>
      <c r="EM69" s="115" t="s">
        <v>260</v>
      </c>
      <c r="EN69" s="116"/>
    </row>
    <row r="70" spans="1:144" ht="11.25" customHeight="1" x14ac:dyDescent="0.15">
      <c r="A70" s="327"/>
      <c r="B70" s="328"/>
      <c r="C70" s="328"/>
      <c r="D70" s="328"/>
      <c r="E70" s="328"/>
      <c r="F70" s="329"/>
      <c r="G70" s="309" t="s">
        <v>261</v>
      </c>
      <c r="H70" s="310"/>
      <c r="I70" s="310"/>
      <c r="J70" s="310"/>
      <c r="K70" s="310"/>
      <c r="L70" s="311"/>
      <c r="M70" s="360" t="str">
        <f>IF(ISBLANK(VLOOKUP("専任取引士1",sentori,3,FALSE)),"",VLOOKUP("専任取引士1",sentori,3,FALSE))</f>
        <v/>
      </c>
      <c r="N70" s="360"/>
      <c r="O70" s="360"/>
      <c r="P70" s="360"/>
      <c r="Q70" s="360"/>
      <c r="R70" s="360"/>
      <c r="S70" s="360"/>
      <c r="T70" s="360"/>
      <c r="U70" s="360"/>
      <c r="V70" s="360"/>
      <c r="W70" s="360"/>
      <c r="X70" s="360"/>
      <c r="Y70" s="360"/>
      <c r="Z70" s="360"/>
      <c r="AA70" s="360"/>
      <c r="AB70" s="360"/>
      <c r="AC70" s="361"/>
      <c r="AD70" s="395"/>
      <c r="AE70" s="396"/>
      <c r="AF70" s="358"/>
      <c r="AG70" s="314"/>
      <c r="AH70" s="314"/>
      <c r="AI70" s="314"/>
      <c r="AJ70" s="316"/>
      <c r="AK70" s="316"/>
      <c r="AL70" s="316"/>
      <c r="AM70" s="316"/>
      <c r="AN70" s="307"/>
      <c r="AO70" s="307"/>
      <c r="AP70" s="316"/>
      <c r="AQ70" s="316"/>
      <c r="AR70" s="307"/>
      <c r="AS70" s="307"/>
      <c r="AT70" s="316"/>
      <c r="AU70" s="316"/>
      <c r="AV70" s="307"/>
      <c r="AW70" s="318"/>
      <c r="AX70" s="352"/>
      <c r="AY70" s="321"/>
      <c r="AZ70" s="313"/>
      <c r="BA70" s="357"/>
      <c r="DU70" s="58"/>
      <c r="DV70" s="69" t="s">
        <v>262</v>
      </c>
      <c r="DW70" s="69" t="s">
        <v>263</v>
      </c>
      <c r="EL70" s="68" t="s">
        <v>258</v>
      </c>
      <c r="EM70" s="115" t="s">
        <v>264</v>
      </c>
      <c r="EN70" s="116"/>
    </row>
    <row r="71" spans="1:144" ht="11.25" customHeight="1" x14ac:dyDescent="0.15">
      <c r="A71" s="327"/>
      <c r="B71" s="328"/>
      <c r="C71" s="328"/>
      <c r="D71" s="328"/>
      <c r="E71" s="328"/>
      <c r="F71" s="329"/>
      <c r="G71" s="309"/>
      <c r="H71" s="310"/>
      <c r="I71" s="310"/>
      <c r="J71" s="310"/>
      <c r="K71" s="310"/>
      <c r="L71" s="311"/>
      <c r="M71" s="360"/>
      <c r="N71" s="360"/>
      <c r="O71" s="360"/>
      <c r="P71" s="360"/>
      <c r="Q71" s="360"/>
      <c r="R71" s="360"/>
      <c r="S71" s="360"/>
      <c r="T71" s="360"/>
      <c r="U71" s="360"/>
      <c r="V71" s="360"/>
      <c r="W71" s="360"/>
      <c r="X71" s="360"/>
      <c r="Y71" s="360"/>
      <c r="Z71" s="360"/>
      <c r="AA71" s="360"/>
      <c r="AB71" s="360"/>
      <c r="AC71" s="361"/>
      <c r="AD71" s="284" t="s">
        <v>961</v>
      </c>
      <c r="AE71" s="364"/>
      <c r="AF71" s="365"/>
      <c r="AG71" s="315" t="str">
        <f>IF(ISBLANK(VLOOKUP("専任取引士1",sentori,19,FALSE)),"",LEFT(VLOOKUP("専任取引士1",sentori,19,FALSE),FIND("-",VLOOKUP("専任取引士1",sentori,19,FALSE))-1))</f>
        <v/>
      </c>
      <c r="AH71" s="315"/>
      <c r="AI71" s="315"/>
      <c r="AJ71" s="366"/>
      <c r="AK71" s="366"/>
      <c r="AL71" s="364" t="s">
        <v>959</v>
      </c>
      <c r="AM71" s="366" t="str">
        <f>IF(ISBLANK(VLOOKUP("専任取引士1",sentori,19,FALSE)),"",LEFT(RIGHT(VLOOKUP("専任取引士1",sentori,19,FALSE),LEN(VLOOKUP("専任取引士1",sentori,19,FALSE))-FIND("-",VLOOKUP("専任取引士1",sentori,19,FALSE))),FIND("-",RIGHT(VLOOKUP("専任取引士1",sentori,19,FALSE),LEN(VLOOKUP("専任取引士1",sentori,19,FALSE))-FIND("-",VLOOKUP("専任取引士1",sentori,19,FALSE))))-1))</f>
        <v/>
      </c>
      <c r="AN71" s="366"/>
      <c r="AO71" s="366"/>
      <c r="AP71" s="366"/>
      <c r="AQ71" s="366"/>
      <c r="AR71" s="364" t="s">
        <v>960</v>
      </c>
      <c r="AS71" s="366" t="str">
        <f>IF(ISBLANK(VLOOKUP("専任取引士1",sentori,19,FALSE)),"",RIGHT(RIGHT(VLOOKUP("専任取引士1",sentori,19,FALSE),LEN(VLOOKUP("専任取引士1",sentori,19,FALSE))-FIND("-",VLOOKUP("専任取引士1",sentori,19,FALSE))),LEN(RIGHT(VLOOKUP("専任取引士1",sentori,19,FALSE),LEN(VLOOKUP("専任取引士1",sentori,19,FALSE))-FIND("-",VLOOKUP("専任取引士1",sentori,19,FALSE))))-FIND("-",RIGHT(VLOOKUP("専任取引士1",sentori,19,FALSE),LEN(VLOOKUP("専任取引士1",sentori,19,FALSE))-FIND("-",VLOOKUP("専任取引士1",sentori,19,FALSE))))))</f>
        <v/>
      </c>
      <c r="AT71" s="366"/>
      <c r="AU71" s="366"/>
      <c r="AV71" s="366"/>
      <c r="AW71" s="367"/>
      <c r="AX71" s="352"/>
      <c r="AY71" s="321"/>
      <c r="AZ71" s="313"/>
      <c r="BA71" s="357"/>
      <c r="DU71" s="58"/>
      <c r="DV71" s="69" t="s">
        <v>265</v>
      </c>
      <c r="DW71" s="69" t="s">
        <v>266</v>
      </c>
      <c r="EL71" s="68" t="s">
        <v>262</v>
      </c>
      <c r="EM71" s="115" t="s">
        <v>267</v>
      </c>
      <c r="EN71" s="116"/>
    </row>
    <row r="72" spans="1:144" ht="11.25" customHeight="1" x14ac:dyDescent="0.15">
      <c r="A72" s="327"/>
      <c r="B72" s="328"/>
      <c r="C72" s="328"/>
      <c r="D72" s="328"/>
      <c r="E72" s="328"/>
      <c r="F72" s="329"/>
      <c r="G72" s="309"/>
      <c r="H72" s="310"/>
      <c r="I72" s="310"/>
      <c r="J72" s="310"/>
      <c r="K72" s="310"/>
      <c r="L72" s="311"/>
      <c r="M72" s="362"/>
      <c r="N72" s="362"/>
      <c r="O72" s="362"/>
      <c r="P72" s="362"/>
      <c r="Q72" s="362"/>
      <c r="R72" s="362"/>
      <c r="S72" s="362"/>
      <c r="T72" s="362"/>
      <c r="U72" s="362"/>
      <c r="V72" s="362"/>
      <c r="W72" s="362"/>
      <c r="X72" s="362"/>
      <c r="Y72" s="362"/>
      <c r="Z72" s="362"/>
      <c r="AA72" s="362"/>
      <c r="AB72" s="362"/>
      <c r="AC72" s="363"/>
      <c r="AD72" s="306"/>
      <c r="AE72" s="307"/>
      <c r="AF72" s="318"/>
      <c r="AG72" s="316"/>
      <c r="AH72" s="316"/>
      <c r="AI72" s="316"/>
      <c r="AJ72" s="316"/>
      <c r="AK72" s="316"/>
      <c r="AL72" s="307"/>
      <c r="AM72" s="316"/>
      <c r="AN72" s="316"/>
      <c r="AO72" s="316"/>
      <c r="AP72" s="316"/>
      <c r="AQ72" s="316"/>
      <c r="AR72" s="307"/>
      <c r="AS72" s="316"/>
      <c r="AT72" s="316"/>
      <c r="AU72" s="316"/>
      <c r="AV72" s="316"/>
      <c r="AW72" s="368"/>
      <c r="AX72" s="353"/>
      <c r="AY72" s="358"/>
      <c r="AZ72" s="314"/>
      <c r="BA72" s="359"/>
      <c r="DU72" s="58"/>
      <c r="DV72" s="69" t="s">
        <v>268</v>
      </c>
      <c r="DW72" s="69" t="s">
        <v>269</v>
      </c>
      <c r="EL72" s="68" t="s">
        <v>265</v>
      </c>
      <c r="EM72" s="115" t="s">
        <v>270</v>
      </c>
      <c r="EN72" s="116"/>
    </row>
    <row r="73" spans="1:144" ht="11.25" customHeight="1" x14ac:dyDescent="0.15">
      <c r="A73" s="327"/>
      <c r="B73" s="328"/>
      <c r="C73" s="328"/>
      <c r="D73" s="328"/>
      <c r="E73" s="328"/>
      <c r="F73" s="329"/>
      <c r="G73" s="333" t="s">
        <v>271</v>
      </c>
      <c r="H73" s="310"/>
      <c r="I73" s="310"/>
      <c r="J73" s="310"/>
      <c r="K73" s="310"/>
      <c r="L73" s="311"/>
      <c r="M73" s="334" t="s">
        <v>1070</v>
      </c>
      <c r="N73" s="335"/>
      <c r="O73" s="336" t="str">
        <f>LEFT(VLOOKUP("専任取引士1",sentori,12,FALSE),3)</f>
        <v/>
      </c>
      <c r="P73" s="336"/>
      <c r="Q73" s="336"/>
      <c r="R73" s="54" t="s">
        <v>860</v>
      </c>
      <c r="S73" s="337" t="str">
        <f>RIGHT(VLOOKUP("専任取引士1",sentori,12,FALSE),4)</f>
        <v/>
      </c>
      <c r="T73" s="337"/>
      <c r="U73" s="337"/>
      <c r="V73" s="337"/>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9"/>
      <c r="DU73" s="58"/>
      <c r="DV73" s="69" t="s">
        <v>272</v>
      </c>
      <c r="DW73" s="69" t="s">
        <v>273</v>
      </c>
      <c r="EL73" s="68" t="s">
        <v>268</v>
      </c>
      <c r="EM73" s="115" t="s">
        <v>274</v>
      </c>
      <c r="EN73" s="116"/>
    </row>
    <row r="74" spans="1:144" ht="11.25" customHeight="1" x14ac:dyDescent="0.15">
      <c r="A74" s="327"/>
      <c r="B74" s="328"/>
      <c r="C74" s="328"/>
      <c r="D74" s="328"/>
      <c r="E74" s="328"/>
      <c r="F74" s="329"/>
      <c r="G74" s="309"/>
      <c r="H74" s="310"/>
      <c r="I74" s="310"/>
      <c r="J74" s="310"/>
      <c r="K74" s="310"/>
      <c r="L74" s="311"/>
      <c r="M74" s="340"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341"/>
      <c r="AQ74" s="341"/>
      <c r="AR74" s="341"/>
      <c r="AS74" s="341"/>
      <c r="AT74" s="341"/>
      <c r="AU74" s="341"/>
      <c r="AV74" s="341"/>
      <c r="AW74" s="341"/>
      <c r="AX74" s="341"/>
      <c r="AY74" s="341"/>
      <c r="AZ74" s="341"/>
      <c r="BA74" s="342"/>
      <c r="DU74" s="58"/>
      <c r="DV74" s="69" t="s">
        <v>275</v>
      </c>
      <c r="DW74" s="69" t="s">
        <v>276</v>
      </c>
      <c r="EL74" s="68" t="s">
        <v>272</v>
      </c>
      <c r="EM74" s="115" t="s">
        <v>277</v>
      </c>
      <c r="EN74" s="116"/>
    </row>
    <row r="75" spans="1:144" ht="11.25" customHeight="1" x14ac:dyDescent="0.15">
      <c r="A75" s="327"/>
      <c r="B75" s="328"/>
      <c r="C75" s="328"/>
      <c r="D75" s="328"/>
      <c r="E75" s="328"/>
      <c r="F75" s="329"/>
      <c r="G75" s="309"/>
      <c r="H75" s="310"/>
      <c r="I75" s="310"/>
      <c r="J75" s="310"/>
      <c r="K75" s="310"/>
      <c r="L75" s="311"/>
      <c r="M75" s="343"/>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344"/>
      <c r="AL75" s="344"/>
      <c r="AM75" s="344"/>
      <c r="AN75" s="344"/>
      <c r="AO75" s="344"/>
      <c r="AP75" s="344"/>
      <c r="AQ75" s="344"/>
      <c r="AR75" s="344"/>
      <c r="AS75" s="344"/>
      <c r="AT75" s="344"/>
      <c r="AU75" s="344"/>
      <c r="AV75" s="344"/>
      <c r="AW75" s="344"/>
      <c r="AX75" s="344"/>
      <c r="AY75" s="344"/>
      <c r="AZ75" s="344"/>
      <c r="BA75" s="345"/>
      <c r="DU75" s="58"/>
      <c r="DV75" s="69" t="s">
        <v>278</v>
      </c>
      <c r="DW75" s="69" t="s">
        <v>279</v>
      </c>
      <c r="EL75" s="68" t="s">
        <v>275</v>
      </c>
      <c r="EM75" s="115" t="s">
        <v>280</v>
      </c>
      <c r="EN75" s="116"/>
    </row>
    <row r="76" spans="1:144" ht="11.25" customHeight="1" x14ac:dyDescent="0.15">
      <c r="A76" s="327"/>
      <c r="B76" s="328"/>
      <c r="C76" s="328"/>
      <c r="D76" s="328"/>
      <c r="E76" s="328"/>
      <c r="F76" s="329"/>
      <c r="G76" s="306" t="s">
        <v>281</v>
      </c>
      <c r="H76" s="307"/>
      <c r="I76" s="307"/>
      <c r="J76" s="307"/>
      <c r="K76" s="307"/>
      <c r="L76" s="308"/>
      <c r="M76" s="312" t="s">
        <v>282</v>
      </c>
      <c r="N76" s="313" t="str">
        <f>IF(ISBLANK(VLOOKUP("専任取引士1",sentori,20,FALSE)),"",VLOOKUP("専任取引士1",sentori,20,FALSE))</f>
        <v/>
      </c>
      <c r="O76" s="313"/>
      <c r="P76" s="313"/>
      <c r="Q76" s="313"/>
      <c r="R76" s="313"/>
      <c r="S76" s="313"/>
      <c r="T76" s="313"/>
      <c r="U76" s="312" t="s">
        <v>283</v>
      </c>
      <c r="V76" s="312" t="s">
        <v>284</v>
      </c>
      <c r="W76" s="312"/>
      <c r="X76" s="315" t="str">
        <f>IF(ISBLANK(VLOOKUP("専任取引士1",sentori,21,FALSE)),"",VLOOKUP("専任取引士1",sentori,21,FALSE))</f>
        <v/>
      </c>
      <c r="Y76" s="315"/>
      <c r="Z76" s="315"/>
      <c r="AA76" s="315"/>
      <c r="AB76" s="315"/>
      <c r="AC76" s="315"/>
      <c r="AD76" s="315"/>
      <c r="AE76" s="315"/>
      <c r="AF76" s="312" t="s">
        <v>285</v>
      </c>
      <c r="AG76" s="317"/>
      <c r="AH76" s="319" t="s">
        <v>286</v>
      </c>
      <c r="AI76" s="319"/>
      <c r="AJ76" s="319"/>
      <c r="AK76" s="319"/>
      <c r="AL76" s="319"/>
      <c r="AM76" s="321" t="str">
        <f>IF(ISBLANK(VLOOKUP("専任取引士1",sentori,22,FALSE)),"",TEXT(VLOOKUP("専任取引士1",sentori,22,FALSE),"ggg"))</f>
        <v/>
      </c>
      <c r="AN76" s="313"/>
      <c r="AO76" s="313"/>
      <c r="AP76" s="315" t="str">
        <f>IF(ISBLANK(VLOOKUP("専任取引士1",sentori,22,FALSE)),"",TEXT(VLOOKUP("専任取引士1",sentori,22,FALSE),"e"))</f>
        <v/>
      </c>
      <c r="AQ76" s="315"/>
      <c r="AR76" s="312" t="s">
        <v>287</v>
      </c>
      <c r="AS76" s="312"/>
      <c r="AT76" s="315" t="str">
        <f>IF(ISBLANK(VLOOKUP("専任取引士1",sentori,22,FALSE)),"",MONTH(VLOOKUP("専任取引士1",sentori,22,FALSE)))</f>
        <v/>
      </c>
      <c r="AU76" s="315"/>
      <c r="AV76" s="312" t="s">
        <v>288</v>
      </c>
      <c r="AW76" s="312"/>
      <c r="AX76" s="315" t="str">
        <f>IF(ISBLANK(VLOOKUP("専任取引士1",sentori,22,FALSE)),"",DAY(VLOOKUP("専任取引士1",sentori,22,FALSE)))</f>
        <v/>
      </c>
      <c r="AY76" s="315"/>
      <c r="AZ76" s="312" t="s">
        <v>289</v>
      </c>
      <c r="BA76" s="347"/>
      <c r="DU76" s="58"/>
      <c r="DV76" s="69" t="s">
        <v>290</v>
      </c>
      <c r="DW76" s="69" t="s">
        <v>291</v>
      </c>
      <c r="EL76" s="68" t="s">
        <v>292</v>
      </c>
      <c r="EM76" s="115" t="s">
        <v>293</v>
      </c>
      <c r="EN76" s="116"/>
    </row>
    <row r="77" spans="1:144" ht="11.25" customHeight="1" thickBot="1" x14ac:dyDescent="0.2">
      <c r="A77" s="330"/>
      <c r="B77" s="331"/>
      <c r="C77" s="331"/>
      <c r="D77" s="331"/>
      <c r="E77" s="331"/>
      <c r="F77" s="332"/>
      <c r="G77" s="309"/>
      <c r="H77" s="310"/>
      <c r="I77" s="310"/>
      <c r="J77" s="310"/>
      <c r="K77" s="310"/>
      <c r="L77" s="311"/>
      <c r="M77" s="307"/>
      <c r="N77" s="314"/>
      <c r="O77" s="314"/>
      <c r="P77" s="314"/>
      <c r="Q77" s="314"/>
      <c r="R77" s="314"/>
      <c r="S77" s="314"/>
      <c r="T77" s="314"/>
      <c r="U77" s="307"/>
      <c r="V77" s="307"/>
      <c r="W77" s="307"/>
      <c r="X77" s="316"/>
      <c r="Y77" s="316"/>
      <c r="Z77" s="316"/>
      <c r="AA77" s="316"/>
      <c r="AB77" s="316"/>
      <c r="AC77" s="316"/>
      <c r="AD77" s="316"/>
      <c r="AE77" s="316"/>
      <c r="AF77" s="307"/>
      <c r="AG77" s="318"/>
      <c r="AH77" s="320"/>
      <c r="AI77" s="320"/>
      <c r="AJ77" s="320"/>
      <c r="AK77" s="320"/>
      <c r="AL77" s="320"/>
      <c r="AM77" s="322"/>
      <c r="AN77" s="323"/>
      <c r="AO77" s="323"/>
      <c r="AP77" s="346"/>
      <c r="AQ77" s="346"/>
      <c r="AR77" s="307"/>
      <c r="AS77" s="307"/>
      <c r="AT77" s="316"/>
      <c r="AU77" s="316"/>
      <c r="AV77" s="307"/>
      <c r="AW77" s="307"/>
      <c r="AX77" s="316"/>
      <c r="AY77" s="316"/>
      <c r="AZ77" s="307"/>
      <c r="BA77" s="348"/>
      <c r="DU77" s="58"/>
      <c r="DV77" s="69" t="s">
        <v>294</v>
      </c>
      <c r="DW77" s="69" t="s">
        <v>295</v>
      </c>
      <c r="EL77" s="68" t="s">
        <v>278</v>
      </c>
      <c r="EM77" s="115" t="s">
        <v>296</v>
      </c>
      <c r="EN77" s="116"/>
    </row>
    <row r="78" spans="1:144" customFormat="1" ht="11.25" customHeight="1" x14ac:dyDescent="0.15">
      <c r="A78" s="290" t="s">
        <v>297</v>
      </c>
      <c r="B78" s="291"/>
      <c r="C78" s="291"/>
      <c r="D78" s="291"/>
      <c r="E78" s="291"/>
      <c r="F78" s="291"/>
      <c r="G78" s="291"/>
      <c r="H78" s="291"/>
      <c r="I78" s="291"/>
      <c r="J78" s="291"/>
      <c r="K78" s="291"/>
      <c r="L78" s="292"/>
      <c r="M78" s="296">
        <f>branch_count</f>
        <v>0</v>
      </c>
      <c r="N78" s="297"/>
      <c r="O78" s="297"/>
      <c r="P78" s="297"/>
      <c r="Q78" s="297"/>
      <c r="R78" s="297"/>
      <c r="S78" s="297"/>
      <c r="T78" s="300" t="s">
        <v>298</v>
      </c>
      <c r="U78" s="300"/>
      <c r="V78" s="300"/>
      <c r="W78" s="301"/>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DU78" s="58"/>
      <c r="DV78" s="69" t="s">
        <v>299</v>
      </c>
      <c r="DW78" s="69" t="s">
        <v>300</v>
      </c>
      <c r="EL78" s="68" t="s">
        <v>290</v>
      </c>
      <c r="EM78" s="115" t="s">
        <v>301</v>
      </c>
      <c r="EN78" s="116"/>
    </row>
    <row r="79" spans="1:144" ht="11.25" customHeight="1" thickBot="1" x14ac:dyDescent="0.2">
      <c r="A79" s="293"/>
      <c r="B79" s="294"/>
      <c r="C79" s="294"/>
      <c r="D79" s="294"/>
      <c r="E79" s="294"/>
      <c r="F79" s="294"/>
      <c r="G79" s="294"/>
      <c r="H79" s="294"/>
      <c r="I79" s="294"/>
      <c r="J79" s="294"/>
      <c r="K79" s="294"/>
      <c r="L79" s="295"/>
      <c r="M79" s="298"/>
      <c r="N79" s="299"/>
      <c r="O79" s="299"/>
      <c r="P79" s="299"/>
      <c r="Q79" s="299"/>
      <c r="R79" s="299"/>
      <c r="S79" s="299"/>
      <c r="T79" s="302"/>
      <c r="U79" s="302"/>
      <c r="V79" s="302"/>
      <c r="W79" s="303"/>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DU79" s="58"/>
      <c r="DV79" s="69" t="s">
        <v>302</v>
      </c>
      <c r="DW79" s="69" t="s">
        <v>303</v>
      </c>
      <c r="EL79" s="68" t="s">
        <v>294</v>
      </c>
      <c r="EM79" s="115" t="s">
        <v>304</v>
      </c>
      <c r="EN79" s="116"/>
    </row>
    <row r="80" spans="1:144" ht="11.25" customHeight="1" x14ac:dyDescent="0.1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DU80" s="58"/>
      <c r="DV80" s="69" t="s">
        <v>305</v>
      </c>
      <c r="DW80" s="69" t="s">
        <v>306</v>
      </c>
      <c r="EL80" s="68" t="s">
        <v>299</v>
      </c>
      <c r="EM80" s="115" t="s">
        <v>307</v>
      </c>
      <c r="EN80" s="116"/>
    </row>
    <row r="81" spans="1:144" ht="11.25" customHeight="1" x14ac:dyDescent="0.15">
      <c r="A81" s="284" t="s">
        <v>308</v>
      </c>
      <c r="B81" s="276"/>
      <c r="C81" s="276"/>
      <c r="D81" s="276"/>
      <c r="E81" s="276"/>
      <c r="F81" s="276"/>
      <c r="G81" s="276"/>
      <c r="H81" s="276"/>
      <c r="I81" s="277"/>
      <c r="J81" s="284" t="s">
        <v>309</v>
      </c>
      <c r="K81" s="285"/>
      <c r="L81" s="288" t="s">
        <v>310</v>
      </c>
      <c r="M81" s="288"/>
      <c r="N81" s="288"/>
      <c r="O81" s="288"/>
      <c r="P81" s="288"/>
      <c r="Q81" s="288"/>
      <c r="R81" s="288"/>
      <c r="S81" s="288"/>
      <c r="T81" s="288"/>
      <c r="U81" s="288"/>
      <c r="V81" s="284" t="s">
        <v>311</v>
      </c>
      <c r="W81" s="285"/>
      <c r="X81" s="288" t="s">
        <v>312</v>
      </c>
      <c r="Y81" s="288"/>
      <c r="Z81" s="288"/>
      <c r="AA81" s="288"/>
      <c r="AB81" s="288"/>
      <c r="AC81" s="288"/>
      <c r="AD81" s="288"/>
      <c r="AE81" s="288"/>
      <c r="AF81" s="288"/>
      <c r="AG81" s="288"/>
      <c r="AH81" s="288" t="s">
        <v>313</v>
      </c>
      <c r="AI81" s="288"/>
      <c r="AJ81" s="288"/>
      <c r="AK81" s="288"/>
      <c r="AL81" s="288"/>
      <c r="AM81" s="288"/>
      <c r="AN81" s="288"/>
      <c r="AO81" s="288"/>
      <c r="AP81" s="288"/>
      <c r="AQ81" s="288"/>
      <c r="AR81" s="288" t="s">
        <v>314</v>
      </c>
      <c r="AS81" s="288"/>
      <c r="AT81" s="288"/>
      <c r="AU81" s="288"/>
      <c r="AV81" s="288"/>
      <c r="AW81" s="288"/>
      <c r="AX81" s="288"/>
      <c r="AY81" s="288"/>
      <c r="AZ81" s="288"/>
      <c r="BA81" s="288"/>
      <c r="DU81" s="58"/>
      <c r="DV81" s="69" t="s">
        <v>315</v>
      </c>
      <c r="DW81" s="69" t="s">
        <v>316</v>
      </c>
      <c r="EL81" s="68" t="s">
        <v>302</v>
      </c>
      <c r="EM81" s="115" t="s">
        <v>317</v>
      </c>
      <c r="EN81" s="116"/>
    </row>
    <row r="82" spans="1:144" ht="21.75" customHeight="1" x14ac:dyDescent="0.15">
      <c r="A82" s="281"/>
      <c r="B82" s="282"/>
      <c r="C82" s="282"/>
      <c r="D82" s="282"/>
      <c r="E82" s="282"/>
      <c r="F82" s="282"/>
      <c r="G82" s="282"/>
      <c r="H82" s="282"/>
      <c r="I82" s="283"/>
      <c r="J82" s="286"/>
      <c r="K82" s="287"/>
      <c r="L82" s="289"/>
      <c r="M82" s="289"/>
      <c r="N82" s="289"/>
      <c r="O82" s="289"/>
      <c r="P82" s="289"/>
      <c r="Q82" s="289"/>
      <c r="R82" s="289"/>
      <c r="S82" s="289"/>
      <c r="T82" s="289"/>
      <c r="U82" s="289"/>
      <c r="V82" s="286"/>
      <c r="W82" s="287"/>
      <c r="X82" s="289"/>
      <c r="Y82" s="289"/>
      <c r="Z82" s="289"/>
      <c r="AA82" s="289"/>
      <c r="AB82" s="289"/>
      <c r="AC82" s="289"/>
      <c r="AD82" s="289"/>
      <c r="AE82" s="289"/>
      <c r="AF82" s="289"/>
      <c r="AG82" s="289"/>
      <c r="AH82" s="289"/>
      <c r="AI82" s="289"/>
      <c r="AJ82" s="289"/>
      <c r="AK82" s="289"/>
      <c r="AL82" s="289"/>
      <c r="AM82" s="289"/>
      <c r="AN82" s="289"/>
      <c r="AO82" s="289"/>
      <c r="AP82" s="289"/>
      <c r="AQ82" s="289"/>
      <c r="AR82" s="289"/>
      <c r="AS82" s="289"/>
      <c r="AT82" s="289"/>
      <c r="AU82" s="289"/>
      <c r="AV82" s="289"/>
      <c r="AW82" s="289"/>
      <c r="AX82" s="289"/>
      <c r="AY82" s="289"/>
      <c r="AZ82" s="289"/>
      <c r="BA82" s="289"/>
      <c r="DU82" s="58"/>
      <c r="DV82" s="69" t="s">
        <v>318</v>
      </c>
      <c r="DW82" s="69" t="s">
        <v>319</v>
      </c>
      <c r="EL82" s="68" t="s">
        <v>305</v>
      </c>
      <c r="EM82" s="115" t="s">
        <v>320</v>
      </c>
      <c r="EN82" s="116"/>
    </row>
    <row r="83" spans="1:144" ht="11.25" customHeight="1" x14ac:dyDescent="0.15">
      <c r="A83" s="273"/>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3"/>
      <c r="AZ83" s="273"/>
      <c r="BA83" s="273"/>
      <c r="DU83" s="58"/>
      <c r="DV83" s="69" t="s">
        <v>321</v>
      </c>
      <c r="DW83" s="69" t="s">
        <v>322</v>
      </c>
      <c r="EL83" s="68" t="s">
        <v>315</v>
      </c>
      <c r="EM83" s="115" t="s">
        <v>323</v>
      </c>
      <c r="EN83" s="116"/>
    </row>
    <row r="84" spans="1:144" ht="11.25" customHeight="1" x14ac:dyDescent="0.15">
      <c r="A84" s="31" t="s">
        <v>324</v>
      </c>
      <c r="B84" s="17"/>
      <c r="C84" s="17"/>
      <c r="D84" s="17"/>
      <c r="E84" s="17"/>
      <c r="F84" s="274" t="s">
        <v>325</v>
      </c>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132"/>
      <c r="AP84" s="275"/>
      <c r="AQ84" s="276"/>
      <c r="AR84" s="276"/>
      <c r="AS84" s="277"/>
      <c r="AT84" s="275"/>
      <c r="AU84" s="276"/>
      <c r="AV84" s="276"/>
      <c r="AW84" s="277"/>
      <c r="AX84" s="275"/>
      <c r="AY84" s="276"/>
      <c r="AZ84" s="276"/>
      <c r="BA84" s="277"/>
      <c r="DU84" s="58"/>
      <c r="DV84" s="69" t="s">
        <v>326</v>
      </c>
      <c r="DW84" s="69" t="s">
        <v>327</v>
      </c>
      <c r="EL84" s="68" t="s">
        <v>318</v>
      </c>
      <c r="EM84" s="115" t="s">
        <v>328</v>
      </c>
      <c r="EN84" s="116"/>
    </row>
    <row r="85" spans="1:144" ht="11.25" customHeight="1" x14ac:dyDescent="0.15">
      <c r="A85" s="133"/>
      <c r="B85" s="133"/>
      <c r="C85" s="133"/>
      <c r="D85" s="133"/>
      <c r="E85" s="133"/>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132"/>
      <c r="AP85" s="278"/>
      <c r="AQ85" s="279"/>
      <c r="AR85" s="279"/>
      <c r="AS85" s="280"/>
      <c r="AT85" s="278"/>
      <c r="AU85" s="279"/>
      <c r="AV85" s="279"/>
      <c r="AW85" s="280"/>
      <c r="AX85" s="278"/>
      <c r="AY85" s="279"/>
      <c r="AZ85" s="279"/>
      <c r="BA85" s="280"/>
      <c r="DU85" s="58"/>
      <c r="DV85" s="69" t="s">
        <v>329</v>
      </c>
      <c r="DW85" s="69" t="s">
        <v>330</v>
      </c>
      <c r="EL85" s="68" t="s">
        <v>321</v>
      </c>
      <c r="EM85" s="115" t="s">
        <v>331</v>
      </c>
      <c r="EN85" s="116"/>
    </row>
    <row r="86" spans="1:144" ht="11.25" customHeight="1" x14ac:dyDescent="0.15">
      <c r="A86" s="133"/>
      <c r="B86" s="133"/>
      <c r="C86" s="133"/>
      <c r="D86" s="133"/>
      <c r="E86" s="133"/>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132"/>
      <c r="AP86" s="281"/>
      <c r="AQ86" s="282"/>
      <c r="AR86" s="282"/>
      <c r="AS86" s="283"/>
      <c r="AT86" s="281"/>
      <c r="AU86" s="282"/>
      <c r="AV86" s="282"/>
      <c r="AW86" s="283"/>
      <c r="AX86" s="281"/>
      <c r="AY86" s="282"/>
      <c r="AZ86" s="282"/>
      <c r="BA86" s="283"/>
      <c r="DU86" s="58"/>
      <c r="DV86" s="69" t="s">
        <v>332</v>
      </c>
      <c r="DW86" s="69" t="s">
        <v>333</v>
      </c>
      <c r="EL86" s="68" t="s">
        <v>326</v>
      </c>
      <c r="EM86" s="115" t="s">
        <v>334</v>
      </c>
      <c r="EN86" s="116"/>
    </row>
    <row r="87" spans="1:144" x14ac:dyDescent="0.15">
      <c r="DU87" s="58"/>
      <c r="DV87" s="58"/>
      <c r="DW87" s="69" t="s">
        <v>335</v>
      </c>
      <c r="EL87" s="68" t="s">
        <v>329</v>
      </c>
      <c r="EM87" s="115" t="s">
        <v>336</v>
      </c>
      <c r="EN87" s="116"/>
    </row>
    <row r="88" spans="1:144" x14ac:dyDescent="0.15">
      <c r="EL88" s="68" t="s">
        <v>332</v>
      </c>
      <c r="EM88" s="115" t="s">
        <v>337</v>
      </c>
      <c r="EN88" s="116"/>
    </row>
  </sheetData>
  <dataConsolidate link="1"/>
  <mergeCells count="26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 ref="A1:F12"/>
    <mergeCell ref="G1:T4"/>
    <mergeCell ref="U1:Z12"/>
    <mergeCell ref="AA1:AM6"/>
    <mergeCell ref="AN1:BA6"/>
    <mergeCell ref="G5:T8"/>
    <mergeCell ref="AA7:AM12"/>
    <mergeCell ref="AN7:BA12"/>
    <mergeCell ref="G9:T12"/>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X29:AY30"/>
    <mergeCell ref="AZ29:BA30"/>
    <mergeCell ref="AL31:AM32"/>
    <mergeCell ref="AN31:AO32"/>
    <mergeCell ref="AP31:AQ32"/>
    <mergeCell ref="AR31:AS32"/>
    <mergeCell ref="AT31:AU32"/>
    <mergeCell ref="AV31:AW32"/>
    <mergeCell ref="AX31:AY32"/>
    <mergeCell ref="AZ31:BA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G58:L59"/>
    <mergeCell ref="M58:S59"/>
    <mergeCell ref="T58:V59"/>
    <mergeCell ref="W58:AB59"/>
    <mergeCell ref="AC58:AF59"/>
    <mergeCell ref="AG58:AH59"/>
    <mergeCell ref="AI58:AI59"/>
    <mergeCell ref="AJ58:AU59"/>
    <mergeCell ref="AS54:AT55"/>
    <mergeCell ref="AU54:AY55"/>
    <mergeCell ref="AV58:AX59"/>
    <mergeCell ref="AY58:AZ59"/>
    <mergeCell ref="AZ54:BA55"/>
    <mergeCell ref="U56:AD57"/>
    <mergeCell ref="AE56:AH57"/>
    <mergeCell ref="AI56:AK57"/>
    <mergeCell ref="AL56:AM57"/>
    <mergeCell ref="M54:T57"/>
    <mergeCell ref="AN56:AR57"/>
    <mergeCell ref="AS56:AT57"/>
    <mergeCell ref="AU56:AY57"/>
    <mergeCell ref="AZ56:BA57"/>
    <mergeCell ref="BA58:BA59"/>
    <mergeCell ref="AN60:AO62"/>
    <mergeCell ref="AP60:AQ62"/>
    <mergeCell ref="AR60:AS62"/>
    <mergeCell ref="G65:L67"/>
    <mergeCell ref="M65:N65"/>
    <mergeCell ref="O65:Q65"/>
    <mergeCell ref="S65:V65"/>
    <mergeCell ref="W65:BA65"/>
    <mergeCell ref="M66:BA67"/>
    <mergeCell ref="A54:F59"/>
    <mergeCell ref="G54:L57"/>
    <mergeCell ref="U54:AD55"/>
    <mergeCell ref="AE54:AH55"/>
    <mergeCell ref="AI54:AK55"/>
    <mergeCell ref="AL54:AM55"/>
    <mergeCell ref="AN54:AR55"/>
    <mergeCell ref="AV76:AW77"/>
    <mergeCell ref="AX76:AY77"/>
    <mergeCell ref="AS71:AW72"/>
    <mergeCell ref="G68:L69"/>
    <mergeCell ref="M68:AC69"/>
    <mergeCell ref="AD68:AE70"/>
    <mergeCell ref="AF68:AI70"/>
    <mergeCell ref="AJ68:AM70"/>
    <mergeCell ref="AN68:AO70"/>
    <mergeCell ref="AP68:AQ70"/>
    <mergeCell ref="AR68:AS70"/>
    <mergeCell ref="A60:F67"/>
    <mergeCell ref="G60:L61"/>
    <mergeCell ref="M60:AC61"/>
    <mergeCell ref="AD60:AE62"/>
    <mergeCell ref="AF60:AI62"/>
    <mergeCell ref="AJ60:AM62"/>
    <mergeCell ref="AZ76:BA77"/>
    <mergeCell ref="AT60:AU62"/>
    <mergeCell ref="AV60:AW62"/>
    <mergeCell ref="AX60:AX64"/>
    <mergeCell ref="AY60:BA64"/>
    <mergeCell ref="G62:L64"/>
    <mergeCell ref="M62:AC64"/>
    <mergeCell ref="AD63:AF64"/>
    <mergeCell ref="AG63:AK64"/>
    <mergeCell ref="AL63:AL64"/>
    <mergeCell ref="AM63:AQ64"/>
    <mergeCell ref="AR63:AR64"/>
    <mergeCell ref="AS63:AW64"/>
    <mergeCell ref="AT68:AU70"/>
    <mergeCell ref="AV68:AW70"/>
    <mergeCell ref="AX68:AX72"/>
    <mergeCell ref="AY68:BA72"/>
    <mergeCell ref="G70:L72"/>
    <mergeCell ref="M70:AC72"/>
    <mergeCell ref="AD71:AF72"/>
    <mergeCell ref="AG71:AK72"/>
    <mergeCell ref="AL71:AL72"/>
    <mergeCell ref="AM71:AQ72"/>
    <mergeCell ref="AR71:AR72"/>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O73:Q73"/>
    <mergeCell ref="S73:V73"/>
    <mergeCell ref="W73:BA73"/>
    <mergeCell ref="M74:BA75"/>
    <mergeCell ref="AP76:AQ77"/>
    <mergeCell ref="AR76:AS77"/>
    <mergeCell ref="AT76:AU77"/>
    <mergeCell ref="A83:BA83"/>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s>
  <phoneticPr fontId="4"/>
  <dataValidations count="4">
    <dataValidation errorStyle="information" allowBlank="1" showInputMessage="1" showErrorMessage="1" sqref="AF68:AI70 N76:T77 M50:AH50 M27:AG28 AF45:AI47 AF60:AI62 AM76:AO77" xr:uid="{00000000-0002-0000-0100-000000000000}"/>
    <dataValidation type="list" errorStyle="information" allowBlank="1" showInputMessage="1" showErrorMessage="1" sqref="AE54:AH57" xr:uid="{00000000-0002-0000-0100-000001000000}">
      <formula1>"昭和,平成,令和"</formula1>
    </dataValidation>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sqref="A1:T4"/>
    </sheetView>
  </sheetViews>
  <sheetFormatPr defaultRowHeight="13.5" x14ac:dyDescent="0.15"/>
  <cols>
    <col min="1" max="1" width="2.125" style="14" customWidth="1"/>
    <col min="2" max="20" width="1.875" style="14" customWidth="1"/>
    <col min="21" max="21" width="2.625" style="14" customWidth="1"/>
    <col min="22" max="32" width="1.875" style="14" customWidth="1"/>
    <col min="33" max="35" width="2.375" style="14" customWidth="1"/>
    <col min="36" max="42" width="1.875" style="14" customWidth="1"/>
    <col min="43" max="43" width="0.625" style="14" customWidth="1"/>
    <col min="44" max="48" width="1.875" style="14" customWidth="1"/>
    <col min="49" max="49" width="2.125" style="14" customWidth="1"/>
    <col min="50" max="67" width="9" style="14" customWidth="1"/>
    <col min="68" max="68" width="9" style="116" customWidth="1"/>
    <col min="69" max="237" width="9" style="14" customWidth="1"/>
  </cols>
  <sheetData>
    <row r="1" spans="1:237" x14ac:dyDescent="0.15">
      <c r="A1" s="635" t="s">
        <v>556</v>
      </c>
      <c r="B1" s="636"/>
      <c r="C1" s="636"/>
      <c r="D1" s="636"/>
      <c r="E1" s="636"/>
      <c r="F1" s="636"/>
      <c r="G1" s="636"/>
      <c r="H1" s="636"/>
      <c r="I1" s="636"/>
      <c r="J1" s="636"/>
      <c r="K1" s="636"/>
      <c r="L1" s="636"/>
      <c r="M1" s="636"/>
      <c r="N1" s="636"/>
      <c r="O1" s="636"/>
      <c r="P1" s="636"/>
      <c r="Q1" s="636"/>
      <c r="R1" s="636"/>
      <c r="S1" s="636"/>
      <c r="T1" s="637"/>
      <c r="U1" s="640" t="s">
        <v>557</v>
      </c>
      <c r="V1" s="641"/>
      <c r="W1" s="641"/>
      <c r="X1" s="641"/>
      <c r="Y1" s="641"/>
      <c r="Z1" s="642"/>
      <c r="AA1" s="646"/>
      <c r="AB1" s="641"/>
      <c r="AC1" s="641"/>
      <c r="AD1" s="641"/>
      <c r="AE1" s="642"/>
      <c r="AF1" s="646" t="s">
        <v>558</v>
      </c>
      <c r="AG1" s="641"/>
      <c r="AH1" s="641"/>
      <c r="AI1" s="642"/>
      <c r="AJ1" s="649"/>
      <c r="AK1" s="650"/>
      <c r="AL1" s="650"/>
      <c r="AM1" s="650"/>
      <c r="AN1" s="650"/>
      <c r="AO1" s="650"/>
      <c r="AP1" s="651"/>
      <c r="AQ1" s="655"/>
      <c r="AR1" s="657" t="s">
        <v>559</v>
      </c>
      <c r="AS1" s="658"/>
      <c r="AT1" s="658"/>
      <c r="AU1" s="658"/>
      <c r="AV1" s="658"/>
      <c r="AW1" s="659"/>
    </row>
    <row r="2" spans="1:237" x14ac:dyDescent="0.15">
      <c r="A2" s="636"/>
      <c r="B2" s="636"/>
      <c r="C2" s="636"/>
      <c r="D2" s="636"/>
      <c r="E2" s="636"/>
      <c r="F2" s="636"/>
      <c r="G2" s="636"/>
      <c r="H2" s="636"/>
      <c r="I2" s="636"/>
      <c r="J2" s="636"/>
      <c r="K2" s="636"/>
      <c r="L2" s="636"/>
      <c r="M2" s="636"/>
      <c r="N2" s="636"/>
      <c r="O2" s="636"/>
      <c r="P2" s="636"/>
      <c r="Q2" s="636"/>
      <c r="R2" s="636"/>
      <c r="S2" s="636"/>
      <c r="T2" s="637"/>
      <c r="U2" s="619"/>
      <c r="V2" s="574"/>
      <c r="W2" s="574"/>
      <c r="X2" s="574"/>
      <c r="Y2" s="574"/>
      <c r="Z2" s="643"/>
      <c r="AA2" s="647"/>
      <c r="AB2" s="574"/>
      <c r="AC2" s="574"/>
      <c r="AD2" s="574"/>
      <c r="AE2" s="643"/>
      <c r="AF2" s="647"/>
      <c r="AG2" s="574"/>
      <c r="AH2" s="574"/>
      <c r="AI2" s="643"/>
      <c r="AJ2" s="652"/>
      <c r="AK2" s="653"/>
      <c r="AL2" s="653"/>
      <c r="AM2" s="653"/>
      <c r="AN2" s="653"/>
      <c r="AO2" s="653"/>
      <c r="AP2" s="654"/>
      <c r="AQ2" s="655"/>
      <c r="AR2" s="660"/>
      <c r="AS2" s="628"/>
      <c r="AT2" s="628"/>
      <c r="AU2" s="628"/>
      <c r="AV2" s="628"/>
      <c r="AW2" s="629"/>
    </row>
    <row r="3" spans="1:237" x14ac:dyDescent="0.15">
      <c r="A3" s="636"/>
      <c r="B3" s="636"/>
      <c r="C3" s="636"/>
      <c r="D3" s="636"/>
      <c r="E3" s="636"/>
      <c r="F3" s="636"/>
      <c r="G3" s="636"/>
      <c r="H3" s="636"/>
      <c r="I3" s="636"/>
      <c r="J3" s="636"/>
      <c r="K3" s="636"/>
      <c r="L3" s="636"/>
      <c r="M3" s="636"/>
      <c r="N3" s="636"/>
      <c r="O3" s="636"/>
      <c r="P3" s="636"/>
      <c r="Q3" s="636"/>
      <c r="R3" s="636"/>
      <c r="S3" s="636"/>
      <c r="T3" s="637"/>
      <c r="U3" s="619"/>
      <c r="V3" s="574"/>
      <c r="W3" s="574"/>
      <c r="X3" s="574"/>
      <c r="Y3" s="574"/>
      <c r="Z3" s="643"/>
      <c r="AA3" s="647"/>
      <c r="AB3" s="574"/>
      <c r="AC3" s="574"/>
      <c r="AD3" s="574"/>
      <c r="AE3" s="643"/>
      <c r="AF3" s="647"/>
      <c r="AG3" s="574"/>
      <c r="AH3" s="574"/>
      <c r="AI3" s="643"/>
      <c r="AJ3" s="663" t="s">
        <v>560</v>
      </c>
      <c r="AK3" s="664"/>
      <c r="AL3" s="664"/>
      <c r="AM3" s="664"/>
      <c r="AN3" s="664"/>
      <c r="AO3" s="664"/>
      <c r="AP3" s="665"/>
      <c r="AQ3" s="655"/>
      <c r="AR3" s="619"/>
      <c r="AS3" s="574"/>
      <c r="AT3" s="574"/>
      <c r="AU3" s="574"/>
      <c r="AV3" s="574"/>
      <c r="AW3" s="620"/>
    </row>
    <row r="4" spans="1:237" ht="13.5" customHeight="1" thickBot="1" x14ac:dyDescent="0.2">
      <c r="A4" s="638"/>
      <c r="B4" s="638"/>
      <c r="C4" s="638"/>
      <c r="D4" s="638"/>
      <c r="E4" s="638"/>
      <c r="F4" s="638"/>
      <c r="G4" s="638"/>
      <c r="H4" s="638"/>
      <c r="I4" s="638"/>
      <c r="J4" s="638"/>
      <c r="K4" s="638"/>
      <c r="L4" s="638"/>
      <c r="M4" s="638"/>
      <c r="N4" s="638"/>
      <c r="O4" s="638"/>
      <c r="P4" s="638"/>
      <c r="Q4" s="638"/>
      <c r="R4" s="638"/>
      <c r="S4" s="638"/>
      <c r="T4" s="639"/>
      <c r="U4" s="644"/>
      <c r="V4" s="644"/>
      <c r="W4" s="644"/>
      <c r="X4" s="644"/>
      <c r="Y4" s="644"/>
      <c r="Z4" s="645"/>
      <c r="AA4" s="648"/>
      <c r="AB4" s="644"/>
      <c r="AC4" s="644"/>
      <c r="AD4" s="644"/>
      <c r="AE4" s="645"/>
      <c r="AF4" s="648"/>
      <c r="AG4" s="644"/>
      <c r="AH4" s="644"/>
      <c r="AI4" s="645"/>
      <c r="AJ4" s="666"/>
      <c r="AK4" s="667"/>
      <c r="AL4" s="667"/>
      <c r="AM4" s="667"/>
      <c r="AN4" s="667"/>
      <c r="AO4" s="667"/>
      <c r="AP4" s="668"/>
      <c r="AQ4" s="656"/>
      <c r="AR4" s="661"/>
      <c r="AS4" s="644"/>
      <c r="AT4" s="644"/>
      <c r="AU4" s="644"/>
      <c r="AV4" s="644"/>
      <c r="AW4" s="662"/>
    </row>
    <row r="5" spans="1:237" x14ac:dyDescent="0.15">
      <c r="A5" s="619"/>
      <c r="B5" s="574"/>
      <c r="C5" s="574"/>
      <c r="D5" s="574"/>
      <c r="E5" s="574"/>
      <c r="F5" s="574"/>
      <c r="G5" s="574"/>
      <c r="H5" s="574"/>
      <c r="I5" s="574"/>
      <c r="J5" s="574"/>
      <c r="K5" s="574"/>
      <c r="L5" s="574"/>
      <c r="M5" s="574"/>
      <c r="N5" s="574"/>
      <c r="O5" s="574"/>
      <c r="P5" s="574"/>
      <c r="Q5" s="574"/>
      <c r="R5" s="574"/>
      <c r="S5" s="574"/>
      <c r="T5" s="574"/>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c r="AT5" s="628"/>
      <c r="AU5" s="628"/>
      <c r="AV5" s="628"/>
      <c r="AW5" s="629"/>
    </row>
    <row r="6" spans="1:237" x14ac:dyDescent="0.15">
      <c r="A6" s="630" t="s">
        <v>561</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2"/>
    </row>
    <row r="7" spans="1:237" x14ac:dyDescent="0.15">
      <c r="A7" s="630"/>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2"/>
    </row>
    <row r="8" spans="1:237" ht="16.5" customHeight="1" x14ac:dyDescent="0.15">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633" t="s">
        <v>41</v>
      </c>
      <c r="AI8" s="633"/>
      <c r="AJ8" s="634" t="str">
        <f>'01.入会申込書'!AP25</f>
        <v/>
      </c>
      <c r="AK8" s="634"/>
      <c r="AL8" s="633" t="s">
        <v>562</v>
      </c>
      <c r="AM8" s="633"/>
      <c r="AN8" s="634" t="str">
        <f>'01.入会申込書'!AT25</f>
        <v/>
      </c>
      <c r="AO8" s="634"/>
      <c r="AP8" s="633" t="s">
        <v>563</v>
      </c>
      <c r="AQ8" s="633"/>
      <c r="AR8" s="634" t="str">
        <f>'01.入会申込書'!AX25</f>
        <v/>
      </c>
      <c r="AS8" s="634"/>
      <c r="AT8" s="633" t="s">
        <v>564</v>
      </c>
      <c r="AU8" s="633"/>
      <c r="AV8" s="11"/>
      <c r="AW8" s="10"/>
    </row>
    <row r="9" spans="1:237" x14ac:dyDescent="0.15">
      <c r="A9" s="93"/>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633"/>
      <c r="AI9" s="633"/>
      <c r="AJ9" s="634"/>
      <c r="AK9" s="634"/>
      <c r="AL9" s="633"/>
      <c r="AM9" s="633"/>
      <c r="AN9" s="634"/>
      <c r="AO9" s="634"/>
      <c r="AP9" s="633"/>
      <c r="AQ9" s="633"/>
      <c r="AR9" s="634"/>
      <c r="AS9" s="634"/>
      <c r="AT9" s="633"/>
      <c r="AU9" s="633"/>
      <c r="AV9" s="94"/>
      <c r="AW9" s="95"/>
    </row>
    <row r="10" spans="1:237" x14ac:dyDescent="0.15">
      <c r="A10" s="615" t="s">
        <v>565</v>
      </c>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7"/>
    </row>
    <row r="11" spans="1:237" x14ac:dyDescent="0.15">
      <c r="A11" s="618"/>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7"/>
    </row>
    <row r="12" spans="1:237" x14ac:dyDescent="0.15">
      <c r="A12" s="619"/>
      <c r="B12" s="574"/>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620"/>
    </row>
    <row r="13" spans="1:237" x14ac:dyDescent="0.15">
      <c r="A13" s="619"/>
      <c r="B13" s="574"/>
      <c r="C13" s="574"/>
      <c r="D13" s="112"/>
      <c r="E13" s="112"/>
      <c r="F13" s="112"/>
      <c r="G13" s="112"/>
      <c r="H13" s="112"/>
      <c r="I13" s="576" t="s">
        <v>566</v>
      </c>
      <c r="J13" s="576"/>
      <c r="K13" s="576"/>
      <c r="L13" s="576"/>
      <c r="M13" s="576"/>
      <c r="N13" s="576"/>
      <c r="O13" s="622" t="str">
        <f>'01.入会申込書'!M27</f>
        <v/>
      </c>
      <c r="P13" s="622"/>
      <c r="Q13" s="622"/>
      <c r="R13" s="622"/>
      <c r="S13" s="622"/>
      <c r="T13" s="622"/>
      <c r="U13" s="622"/>
      <c r="V13" s="622"/>
      <c r="W13" s="622"/>
      <c r="X13" s="622"/>
      <c r="Y13" s="622"/>
      <c r="Z13" s="622"/>
      <c r="AA13" s="576" t="s">
        <v>567</v>
      </c>
      <c r="AB13" s="613" t="str">
        <f>'01.入会申込書'!AI27</f>
        <v/>
      </c>
      <c r="AC13" s="614"/>
      <c r="AD13" s="614"/>
      <c r="AE13" s="614"/>
      <c r="AF13" s="576" t="s">
        <v>568</v>
      </c>
      <c r="AG13" s="576" t="s">
        <v>569</v>
      </c>
      <c r="AH13" s="576"/>
      <c r="AI13" s="613" t="str">
        <f>'01.入会申込書'!AP27</f>
        <v/>
      </c>
      <c r="AJ13" s="614"/>
      <c r="AK13" s="614"/>
      <c r="AL13" s="614"/>
      <c r="AM13" s="614"/>
      <c r="AN13" s="614"/>
      <c r="AO13" s="576" t="s">
        <v>570</v>
      </c>
      <c r="AP13" s="576"/>
      <c r="AQ13" s="576"/>
      <c r="AR13" s="576"/>
      <c r="AS13" s="576"/>
      <c r="AT13" s="576"/>
      <c r="AU13" s="623"/>
      <c r="AV13" s="578"/>
      <c r="AW13" s="624"/>
      <c r="AX13" s="45"/>
      <c r="AY13" s="45"/>
      <c r="AZ13" s="45"/>
      <c r="BA13" s="45"/>
      <c r="BB13" s="45"/>
      <c r="BC13" s="45"/>
      <c r="BD13" s="45"/>
      <c r="BE13" s="45"/>
      <c r="BF13" s="45"/>
      <c r="BG13" s="45"/>
      <c r="BH13" s="45"/>
      <c r="BI13" s="45"/>
      <c r="BJ13" s="45"/>
      <c r="BK13" s="45"/>
      <c r="BL13" s="45"/>
      <c r="BM13" s="45"/>
      <c r="BN13" s="45"/>
      <c r="BO13" s="45"/>
      <c r="BP13" s="11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row>
    <row r="14" spans="1:237" x14ac:dyDescent="0.15">
      <c r="A14" s="619"/>
      <c r="B14" s="574"/>
      <c r="C14" s="574"/>
      <c r="D14" s="112"/>
      <c r="E14" s="112"/>
      <c r="F14" s="112"/>
      <c r="G14" s="112"/>
      <c r="H14" s="112"/>
      <c r="I14" s="576"/>
      <c r="J14" s="576"/>
      <c r="K14" s="576"/>
      <c r="L14" s="576"/>
      <c r="M14" s="576"/>
      <c r="N14" s="576"/>
      <c r="O14" s="622"/>
      <c r="P14" s="622"/>
      <c r="Q14" s="622"/>
      <c r="R14" s="622"/>
      <c r="S14" s="622"/>
      <c r="T14" s="622"/>
      <c r="U14" s="622"/>
      <c r="V14" s="622"/>
      <c r="W14" s="622"/>
      <c r="X14" s="622"/>
      <c r="Y14" s="622"/>
      <c r="Z14" s="622"/>
      <c r="AA14" s="576"/>
      <c r="AB14" s="614"/>
      <c r="AC14" s="614"/>
      <c r="AD14" s="614"/>
      <c r="AE14" s="614"/>
      <c r="AF14" s="576"/>
      <c r="AG14" s="576"/>
      <c r="AH14" s="576"/>
      <c r="AI14" s="614"/>
      <c r="AJ14" s="614"/>
      <c r="AK14" s="614"/>
      <c r="AL14" s="614"/>
      <c r="AM14" s="614"/>
      <c r="AN14" s="614"/>
      <c r="AO14" s="576"/>
      <c r="AP14" s="576"/>
      <c r="AQ14" s="576"/>
      <c r="AR14" s="576"/>
      <c r="AS14" s="576"/>
      <c r="AT14" s="576"/>
      <c r="AU14" s="578"/>
      <c r="AV14" s="578"/>
      <c r="AW14" s="624"/>
      <c r="AX14" s="45"/>
      <c r="AY14" s="45"/>
      <c r="AZ14" s="45"/>
      <c r="BA14" s="45"/>
      <c r="BB14" s="45"/>
      <c r="BC14" s="45"/>
      <c r="BD14" s="45"/>
      <c r="BE14" s="45"/>
      <c r="BF14" s="45"/>
      <c r="BG14" s="45"/>
      <c r="BH14" s="45"/>
      <c r="BI14" s="45"/>
      <c r="BJ14" s="45"/>
      <c r="BK14" s="45"/>
      <c r="BL14" s="45"/>
      <c r="BM14" s="45"/>
      <c r="BN14" s="45"/>
      <c r="BO14" s="45"/>
      <c r="BP14" s="11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row>
    <row r="15" spans="1:237" x14ac:dyDescent="0.15">
      <c r="A15" s="619"/>
      <c r="B15" s="574"/>
      <c r="C15" s="574"/>
      <c r="D15" s="576"/>
      <c r="E15" s="576"/>
      <c r="F15" s="576"/>
      <c r="G15" s="576"/>
      <c r="H15" s="576"/>
      <c r="I15" s="583" t="s">
        <v>571</v>
      </c>
      <c r="J15" s="583"/>
      <c r="K15" s="583"/>
      <c r="L15" s="583"/>
      <c r="M15" s="583"/>
      <c r="N15" s="583"/>
      <c r="O15" s="576" t="str">
        <f>'01.入会申込書'!M29</f>
        <v>令和</v>
      </c>
      <c r="P15" s="576"/>
      <c r="Q15" s="576"/>
      <c r="R15" s="576"/>
      <c r="S15" s="614" t="str">
        <f>'01.入会申込書'!R29</f>
        <v/>
      </c>
      <c r="T15" s="614"/>
      <c r="U15" s="614"/>
      <c r="V15" s="614"/>
      <c r="W15" s="576" t="s">
        <v>572</v>
      </c>
      <c r="X15" s="576"/>
      <c r="Y15" s="576"/>
      <c r="Z15" s="576"/>
      <c r="AA15" s="614" t="str">
        <f>'01.入会申込書'!W29</f>
        <v/>
      </c>
      <c r="AB15" s="614"/>
      <c r="AC15" s="614"/>
      <c r="AD15" s="614"/>
      <c r="AE15" s="576" t="s">
        <v>573</v>
      </c>
      <c r="AF15" s="576"/>
      <c r="AG15" s="576"/>
      <c r="AH15" s="576"/>
      <c r="AI15" s="614" t="str">
        <f>'01.入会申込書'!AB29</f>
        <v/>
      </c>
      <c r="AJ15" s="614"/>
      <c r="AK15" s="614"/>
      <c r="AL15" s="614"/>
      <c r="AM15" s="576" t="s">
        <v>574</v>
      </c>
      <c r="AN15" s="576"/>
      <c r="AO15" s="576"/>
      <c r="AP15" s="576"/>
      <c r="AQ15" s="576"/>
      <c r="AR15" s="576"/>
      <c r="AS15" s="576"/>
      <c r="AT15" s="576"/>
      <c r="AU15" s="578"/>
      <c r="AV15" s="578"/>
      <c r="AW15" s="624"/>
      <c r="AX15" s="45"/>
      <c r="AY15" s="45"/>
      <c r="AZ15" s="45"/>
      <c r="BA15" s="45"/>
      <c r="BB15" s="45"/>
      <c r="BC15" s="45"/>
      <c r="BD15" s="45"/>
      <c r="BE15" s="45"/>
      <c r="BF15" s="45"/>
      <c r="BG15" s="45"/>
      <c r="BH15" s="45"/>
      <c r="BI15" s="45"/>
      <c r="BJ15" s="45"/>
      <c r="BK15" s="45"/>
      <c r="BL15" s="45"/>
      <c r="BM15" s="45"/>
      <c r="BN15" s="45"/>
      <c r="BO15" s="45"/>
      <c r="BP15" s="11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row>
    <row r="16" spans="1:237" x14ac:dyDescent="0.15">
      <c r="A16" s="619"/>
      <c r="B16" s="574"/>
      <c r="C16" s="574"/>
      <c r="D16" s="576"/>
      <c r="E16" s="576"/>
      <c r="F16" s="576"/>
      <c r="G16" s="576"/>
      <c r="H16" s="576"/>
      <c r="I16" s="583"/>
      <c r="J16" s="583"/>
      <c r="K16" s="583"/>
      <c r="L16" s="583"/>
      <c r="M16" s="583"/>
      <c r="N16" s="583"/>
      <c r="O16" s="576"/>
      <c r="P16" s="576"/>
      <c r="Q16" s="576"/>
      <c r="R16" s="576"/>
      <c r="S16" s="614"/>
      <c r="T16" s="614"/>
      <c r="U16" s="614"/>
      <c r="V16" s="614"/>
      <c r="W16" s="576"/>
      <c r="X16" s="576"/>
      <c r="Y16" s="576"/>
      <c r="Z16" s="576"/>
      <c r="AA16" s="614"/>
      <c r="AB16" s="614"/>
      <c r="AC16" s="614"/>
      <c r="AD16" s="614"/>
      <c r="AE16" s="576"/>
      <c r="AF16" s="576"/>
      <c r="AG16" s="576"/>
      <c r="AH16" s="576"/>
      <c r="AI16" s="614"/>
      <c r="AJ16" s="614"/>
      <c r="AK16" s="614"/>
      <c r="AL16" s="614"/>
      <c r="AM16" s="576"/>
      <c r="AN16" s="576"/>
      <c r="AO16" s="576"/>
      <c r="AP16" s="576"/>
      <c r="AQ16" s="576"/>
      <c r="AR16" s="576"/>
      <c r="AS16" s="576"/>
      <c r="AT16" s="576"/>
      <c r="AU16" s="578"/>
      <c r="AV16" s="578"/>
      <c r="AW16" s="624"/>
      <c r="AX16" s="45"/>
      <c r="AY16" s="45"/>
      <c r="AZ16" s="45"/>
      <c r="BA16" s="45"/>
      <c r="BB16" s="45"/>
      <c r="BC16" s="45"/>
      <c r="BD16" s="45"/>
      <c r="BE16" s="45"/>
      <c r="BF16" s="45"/>
      <c r="BG16" s="45"/>
      <c r="BH16" s="45"/>
      <c r="BI16" s="45"/>
      <c r="BJ16" s="45"/>
      <c r="BK16" s="45"/>
      <c r="BL16" s="45"/>
      <c r="BM16" s="45"/>
      <c r="BN16" s="45"/>
      <c r="BO16" s="45"/>
      <c r="BP16" s="11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row>
    <row r="17" spans="1:237" x14ac:dyDescent="0.15">
      <c r="A17" s="619"/>
      <c r="B17" s="574"/>
      <c r="C17" s="574"/>
      <c r="D17" s="576"/>
      <c r="E17" s="576"/>
      <c r="F17" s="576"/>
      <c r="G17" s="576"/>
      <c r="H17" s="576"/>
      <c r="I17" s="608" t="s">
        <v>575</v>
      </c>
      <c r="J17" s="584"/>
      <c r="K17" s="584"/>
      <c r="L17" s="584"/>
      <c r="M17" s="584"/>
      <c r="N17" s="584"/>
      <c r="P17" s="9" t="s">
        <v>576</v>
      </c>
      <c r="Q17" s="610" t="str">
        <f>'01.入会申込書'!O38</f>
        <v/>
      </c>
      <c r="R17" s="627"/>
      <c r="S17" s="627"/>
      <c r="T17" s="7" t="s">
        <v>577</v>
      </c>
      <c r="U17" s="610" t="str">
        <f>'01.入会申込書'!S38</f>
        <v/>
      </c>
      <c r="V17" s="610"/>
      <c r="W17" s="610"/>
      <c r="X17" s="610"/>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578"/>
      <c r="AV17" s="578"/>
      <c r="AW17" s="624"/>
      <c r="AX17" s="45"/>
      <c r="AY17" s="45"/>
      <c r="AZ17" s="45"/>
      <c r="BA17" s="45"/>
      <c r="BB17" s="45"/>
      <c r="BC17" s="45"/>
      <c r="BD17" s="45"/>
      <c r="BE17" s="45"/>
      <c r="BF17" s="45"/>
      <c r="BG17" s="45"/>
      <c r="BH17" s="45"/>
      <c r="BI17" s="45"/>
      <c r="BJ17" s="45"/>
      <c r="BK17" s="45"/>
      <c r="BL17" s="45"/>
      <c r="BM17" s="45"/>
      <c r="BN17" s="45"/>
      <c r="BO17" s="45"/>
      <c r="BP17" s="11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row>
    <row r="18" spans="1:237" x14ac:dyDescent="0.15">
      <c r="A18" s="619"/>
      <c r="B18" s="574"/>
      <c r="C18" s="574"/>
      <c r="D18" s="576"/>
      <c r="E18" s="576"/>
      <c r="F18" s="576"/>
      <c r="G18" s="576"/>
      <c r="H18" s="576"/>
      <c r="I18" s="611" t="s">
        <v>578</v>
      </c>
      <c r="J18" s="611"/>
      <c r="K18" s="611"/>
      <c r="L18" s="611"/>
      <c r="M18" s="611"/>
      <c r="N18" s="611"/>
      <c r="O18" s="111"/>
      <c r="P18" s="612" t="str">
        <f>'01.入会申込書'!M39</f>
        <v>　</v>
      </c>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578"/>
      <c r="AV18" s="578"/>
      <c r="AW18" s="624"/>
      <c r="AX18" s="45"/>
      <c r="AY18" s="45"/>
      <c r="AZ18" s="45"/>
      <c r="BA18" s="45"/>
      <c r="BB18" s="45"/>
      <c r="BC18" s="45"/>
      <c r="BD18" s="45"/>
      <c r="BE18" s="45"/>
      <c r="BF18" s="45"/>
      <c r="BG18" s="45"/>
      <c r="BH18" s="45"/>
      <c r="BI18" s="45"/>
      <c r="BJ18" s="45"/>
      <c r="BK18" s="45"/>
      <c r="BL18" s="45"/>
      <c r="BM18" s="45"/>
      <c r="BN18" s="45"/>
      <c r="BO18" s="45"/>
      <c r="BP18" s="11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row>
    <row r="19" spans="1:237" x14ac:dyDescent="0.15">
      <c r="A19" s="619"/>
      <c r="B19" s="574"/>
      <c r="C19" s="574"/>
      <c r="D19" s="576"/>
      <c r="E19" s="576"/>
      <c r="F19" s="576"/>
      <c r="G19" s="576"/>
      <c r="H19" s="576"/>
      <c r="I19" s="576" t="s">
        <v>579</v>
      </c>
      <c r="J19" s="576"/>
      <c r="K19" s="576"/>
      <c r="L19" s="576"/>
      <c r="M19" s="576"/>
      <c r="N19" s="576"/>
      <c r="P19" s="612" t="str">
        <f>'01.入会申込書'!M35</f>
        <v/>
      </c>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578"/>
      <c r="AV19" s="578"/>
      <c r="AW19" s="624"/>
      <c r="AX19" s="45"/>
      <c r="AY19" s="45"/>
      <c r="AZ19" s="45"/>
      <c r="BA19" s="45"/>
      <c r="BB19" s="45"/>
      <c r="BC19" s="45"/>
      <c r="BD19" s="45"/>
      <c r="BE19" s="45"/>
      <c r="BF19" s="45"/>
      <c r="BG19" s="45"/>
      <c r="BH19" s="45"/>
      <c r="BI19" s="45"/>
      <c r="BJ19" s="45"/>
      <c r="BK19" s="45"/>
      <c r="BL19" s="45"/>
      <c r="BM19" s="45"/>
      <c r="BN19" s="45"/>
      <c r="BO19" s="45"/>
      <c r="BP19" s="11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row>
    <row r="20" spans="1:237" x14ac:dyDescent="0.15">
      <c r="A20" s="619"/>
      <c r="B20" s="574"/>
      <c r="C20" s="574"/>
      <c r="D20" s="576"/>
      <c r="E20" s="576"/>
      <c r="F20" s="576"/>
      <c r="G20" s="576"/>
      <c r="H20" s="576"/>
      <c r="I20" s="576"/>
      <c r="J20" s="576"/>
      <c r="K20" s="576"/>
      <c r="L20" s="576"/>
      <c r="M20" s="576"/>
      <c r="N20" s="576"/>
      <c r="O20" s="111"/>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578"/>
      <c r="AV20" s="578"/>
      <c r="AW20" s="624"/>
      <c r="AX20" s="45"/>
      <c r="AY20" s="45"/>
      <c r="AZ20" s="45"/>
      <c r="BA20" s="45"/>
      <c r="BB20" s="45"/>
      <c r="BC20" s="45"/>
      <c r="BD20" s="45"/>
      <c r="BE20" s="45"/>
      <c r="BF20" s="45"/>
      <c r="BG20" s="45"/>
      <c r="BH20" s="45"/>
      <c r="BI20" s="45"/>
      <c r="BJ20" s="45"/>
      <c r="BK20" s="45"/>
      <c r="BL20" s="45"/>
      <c r="BM20" s="45"/>
      <c r="BN20" s="45"/>
      <c r="BO20" s="45"/>
      <c r="BP20" s="11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row>
    <row r="21" spans="1:237" x14ac:dyDescent="0.15">
      <c r="A21" s="619"/>
      <c r="B21" s="574"/>
      <c r="C21" s="574"/>
      <c r="D21" s="576"/>
      <c r="E21" s="576"/>
      <c r="F21" s="576"/>
      <c r="G21" s="576"/>
      <c r="H21" s="576"/>
      <c r="I21" s="583" t="s">
        <v>580</v>
      </c>
      <c r="J21" s="583"/>
      <c r="K21" s="583"/>
      <c r="L21" s="583"/>
      <c r="M21" s="583"/>
      <c r="N21" s="583"/>
      <c r="P21" s="609" t="str">
        <f>'01.入会申込書'!M47</f>
        <v/>
      </c>
      <c r="Q21" s="609"/>
      <c r="R21" s="609"/>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578"/>
      <c r="AV21" s="578"/>
      <c r="AW21" s="624"/>
      <c r="AX21" s="45"/>
      <c r="AY21" s="45"/>
      <c r="AZ21" s="45"/>
      <c r="BA21" s="45"/>
      <c r="BB21" s="45"/>
      <c r="BC21" s="45"/>
      <c r="BD21" s="45"/>
      <c r="BE21" s="45"/>
      <c r="BF21" s="45"/>
      <c r="BG21" s="45"/>
      <c r="BH21" s="45"/>
      <c r="BI21" s="45"/>
      <c r="BJ21" s="45"/>
      <c r="BK21" s="45"/>
      <c r="BL21" s="45"/>
      <c r="BM21" s="45"/>
      <c r="BN21" s="45"/>
      <c r="BO21" s="45"/>
      <c r="BP21" s="115" t="s">
        <v>581</v>
      </c>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row>
    <row r="22" spans="1:237" x14ac:dyDescent="0.15">
      <c r="A22" s="619"/>
      <c r="B22" s="574"/>
      <c r="C22" s="574"/>
      <c r="D22" s="576"/>
      <c r="E22" s="576"/>
      <c r="F22" s="576"/>
      <c r="G22" s="576"/>
      <c r="H22" s="576"/>
      <c r="I22" s="583"/>
      <c r="J22" s="583"/>
      <c r="K22" s="583"/>
      <c r="L22" s="583"/>
      <c r="M22" s="583"/>
      <c r="N22" s="583"/>
      <c r="O22" s="112"/>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578"/>
      <c r="AV22" s="578"/>
      <c r="AW22" s="624"/>
      <c r="AX22" s="45"/>
      <c r="AY22" s="45"/>
      <c r="AZ22" s="45"/>
      <c r="BA22" s="45"/>
      <c r="BB22" s="45"/>
      <c r="BC22" s="45"/>
      <c r="BD22" s="45"/>
      <c r="BE22" s="45"/>
      <c r="BF22" s="45"/>
      <c r="BG22" s="45"/>
      <c r="BH22" s="45"/>
      <c r="BI22" s="45"/>
      <c r="BJ22" s="45"/>
      <c r="BK22" s="45"/>
      <c r="BL22" s="45"/>
      <c r="BM22" s="45"/>
      <c r="BN22" s="45"/>
      <c r="BO22" s="45"/>
      <c r="BP22" s="115" t="s">
        <v>124</v>
      </c>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row>
    <row r="23" spans="1:237" x14ac:dyDescent="0.15">
      <c r="A23" s="619"/>
      <c r="B23" s="574"/>
      <c r="C23" s="574"/>
      <c r="D23" s="576"/>
      <c r="E23" s="576"/>
      <c r="F23" s="576"/>
      <c r="G23" s="576"/>
      <c r="H23" s="576"/>
      <c r="I23" s="608" t="s">
        <v>582</v>
      </c>
      <c r="J23" s="584"/>
      <c r="K23" s="584"/>
      <c r="L23" s="584"/>
      <c r="M23" s="584"/>
      <c r="N23" s="584"/>
      <c r="P23" s="9" t="s">
        <v>583</v>
      </c>
      <c r="Q23" s="613"/>
      <c r="R23" s="614"/>
      <c r="S23" s="614"/>
      <c r="T23" s="8" t="s">
        <v>584</v>
      </c>
      <c r="U23" s="613"/>
      <c r="V23" s="613"/>
      <c r="W23" s="613"/>
      <c r="X23" s="613"/>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578"/>
      <c r="AV23" s="578"/>
      <c r="AW23" s="624"/>
      <c r="AX23" s="45"/>
      <c r="AY23" s="45"/>
      <c r="AZ23" s="45"/>
      <c r="BA23" s="45"/>
      <c r="BB23" s="45"/>
      <c r="BC23" s="45"/>
      <c r="BD23" s="45"/>
      <c r="BE23" s="45"/>
      <c r="BF23" s="45"/>
      <c r="BG23" s="45"/>
      <c r="BH23" s="45"/>
      <c r="BI23" s="45"/>
      <c r="BJ23" s="45"/>
      <c r="BK23" s="45"/>
      <c r="BL23" s="45"/>
      <c r="BM23" s="45"/>
      <c r="BN23" s="45"/>
      <c r="BO23" s="45"/>
      <c r="BP23" s="115" t="s">
        <v>130</v>
      </c>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row>
    <row r="24" spans="1:237" x14ac:dyDescent="0.15">
      <c r="A24" s="619"/>
      <c r="B24" s="574"/>
      <c r="C24" s="574"/>
      <c r="D24" s="576"/>
      <c r="E24" s="576"/>
      <c r="F24" s="576"/>
      <c r="G24" s="576"/>
      <c r="H24" s="576"/>
      <c r="I24" s="608" t="s">
        <v>585</v>
      </c>
      <c r="J24" s="584"/>
      <c r="K24" s="584"/>
      <c r="L24" s="584"/>
      <c r="M24" s="584"/>
      <c r="N24" s="584"/>
      <c r="O24" s="112"/>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609"/>
      <c r="AM24" s="609"/>
      <c r="AN24" s="609"/>
      <c r="AO24" s="609"/>
      <c r="AP24" s="609"/>
      <c r="AQ24" s="609"/>
      <c r="AR24" s="609"/>
      <c r="AS24" s="609"/>
      <c r="AT24" s="609"/>
      <c r="AU24" s="578"/>
      <c r="AV24" s="578"/>
      <c r="AW24" s="624"/>
      <c r="AX24" s="45"/>
      <c r="AY24" s="45"/>
      <c r="AZ24" s="45"/>
      <c r="BA24" s="45"/>
      <c r="BB24" s="45"/>
      <c r="BC24" s="45"/>
      <c r="BD24" s="45"/>
      <c r="BE24" s="45"/>
      <c r="BF24" s="45"/>
      <c r="BG24" s="45"/>
      <c r="BH24" s="45"/>
      <c r="BI24" s="45"/>
      <c r="BJ24" s="45"/>
      <c r="BK24" s="45"/>
      <c r="BL24" s="45"/>
      <c r="BM24" s="45"/>
      <c r="BN24" s="45"/>
      <c r="BO24" s="45"/>
      <c r="BP24" s="115" t="s">
        <v>141</v>
      </c>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row>
    <row r="25" spans="1:237" x14ac:dyDescent="0.15">
      <c r="A25" s="619"/>
      <c r="B25" s="574"/>
      <c r="C25" s="574"/>
      <c r="D25" s="588" t="s">
        <v>586</v>
      </c>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578"/>
      <c r="AV25" s="578"/>
      <c r="AW25" s="624"/>
      <c r="AX25" s="45"/>
      <c r="AY25" s="45"/>
      <c r="AZ25" s="45"/>
      <c r="BA25" s="45"/>
      <c r="BB25" s="45"/>
      <c r="BC25" s="45"/>
      <c r="BD25" s="45"/>
      <c r="BE25" s="45"/>
      <c r="BF25" s="45"/>
      <c r="BG25" s="45"/>
      <c r="BH25" s="45"/>
      <c r="BI25" s="45"/>
      <c r="BJ25" s="45"/>
      <c r="BK25" s="45"/>
      <c r="BL25" s="45"/>
      <c r="BM25" s="45"/>
      <c r="BN25" s="45"/>
      <c r="BO25" s="45"/>
      <c r="BP25" s="115" t="s">
        <v>145</v>
      </c>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row>
    <row r="26" spans="1:237" x14ac:dyDescent="0.15">
      <c r="A26" s="619"/>
      <c r="B26" s="574"/>
      <c r="C26" s="574"/>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78"/>
      <c r="AV26" s="578"/>
      <c r="AW26" s="624"/>
      <c r="AX26" s="45"/>
      <c r="AY26" s="45"/>
      <c r="AZ26" s="45"/>
      <c r="BA26" s="45"/>
      <c r="BB26" s="45"/>
      <c r="BC26" s="45"/>
      <c r="BD26" s="45"/>
      <c r="BE26" s="45"/>
      <c r="BF26" s="45"/>
      <c r="BG26" s="45"/>
      <c r="BH26" s="45"/>
      <c r="BI26" s="45"/>
      <c r="BJ26" s="45"/>
      <c r="BK26" s="45"/>
      <c r="BL26" s="45"/>
      <c r="BM26" s="45"/>
      <c r="BN26" s="45"/>
      <c r="BO26" s="45"/>
      <c r="BP26" s="115" t="s">
        <v>150</v>
      </c>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row>
    <row r="27" spans="1:237" x14ac:dyDescent="0.15">
      <c r="A27" s="619"/>
      <c r="B27" s="574"/>
      <c r="C27" s="574"/>
      <c r="D27" s="588" t="s">
        <v>587</v>
      </c>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78"/>
      <c r="AV27" s="578"/>
      <c r="AW27" s="624"/>
      <c r="AX27" s="45"/>
      <c r="AY27" s="45"/>
      <c r="AZ27" s="45"/>
      <c r="BA27" s="45"/>
      <c r="BB27" s="45"/>
      <c r="BC27" s="45"/>
      <c r="BD27" s="45"/>
      <c r="BE27" s="45"/>
      <c r="BF27" s="45"/>
      <c r="BG27" s="45"/>
      <c r="BH27" s="45"/>
      <c r="BI27" s="45"/>
      <c r="BJ27" s="45"/>
      <c r="BK27" s="45"/>
      <c r="BL27" s="45"/>
      <c r="BM27" s="45"/>
      <c r="BN27" s="45"/>
      <c r="BO27" s="45"/>
      <c r="BP27" s="115" t="s">
        <v>156</v>
      </c>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row>
    <row r="28" spans="1:237" x14ac:dyDescent="0.15">
      <c r="A28" s="619"/>
      <c r="B28" s="574"/>
      <c r="C28" s="574"/>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78"/>
      <c r="AV28" s="578"/>
      <c r="AW28" s="624"/>
      <c r="AX28" s="45"/>
      <c r="AY28" s="45"/>
      <c r="AZ28" s="45"/>
      <c r="BA28" s="45"/>
      <c r="BB28" s="45"/>
      <c r="BC28" s="45"/>
      <c r="BD28" s="45"/>
      <c r="BE28" s="45"/>
      <c r="BF28" s="45"/>
      <c r="BG28" s="45"/>
      <c r="BH28" s="45"/>
      <c r="BI28" s="45"/>
      <c r="BJ28" s="45"/>
      <c r="BK28" s="45"/>
      <c r="BL28" s="45"/>
      <c r="BM28" s="45"/>
      <c r="BN28" s="45"/>
      <c r="BO28" s="45"/>
      <c r="BP28" s="115" t="s">
        <v>159</v>
      </c>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row>
    <row r="29" spans="1:237" x14ac:dyDescent="0.15">
      <c r="A29" s="619"/>
      <c r="B29" s="574"/>
      <c r="C29" s="574"/>
      <c r="D29" s="588" t="s">
        <v>588</v>
      </c>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78"/>
      <c r="AV29" s="578"/>
      <c r="AW29" s="624"/>
      <c r="AX29" s="45"/>
      <c r="AY29" s="45"/>
      <c r="AZ29" s="45"/>
      <c r="BA29" s="45"/>
      <c r="BB29" s="45"/>
      <c r="BC29" s="45"/>
      <c r="BD29" s="45"/>
      <c r="BE29" s="45"/>
      <c r="BF29" s="45"/>
      <c r="BG29" s="45"/>
      <c r="BH29" s="45"/>
      <c r="BI29" s="45"/>
      <c r="BJ29" s="45"/>
      <c r="BK29" s="45"/>
      <c r="BL29" s="45"/>
      <c r="BM29" s="45"/>
      <c r="BN29" s="45"/>
      <c r="BO29" s="45"/>
      <c r="BP29" s="115" t="s">
        <v>165</v>
      </c>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row>
    <row r="30" spans="1:237" x14ac:dyDescent="0.15">
      <c r="A30" s="619"/>
      <c r="B30" s="574"/>
      <c r="C30" s="574"/>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78"/>
      <c r="AV30" s="578"/>
      <c r="AW30" s="624"/>
      <c r="AX30" s="45"/>
      <c r="AY30" s="45"/>
      <c r="AZ30" s="45"/>
      <c r="BA30" s="45"/>
      <c r="BB30" s="45"/>
      <c r="BC30" s="45"/>
      <c r="BD30" s="45"/>
      <c r="BE30" s="45"/>
      <c r="BF30" s="45"/>
      <c r="BG30" s="45"/>
      <c r="BH30" s="45"/>
      <c r="BI30" s="45"/>
      <c r="BJ30" s="45"/>
      <c r="BK30" s="45"/>
      <c r="BL30" s="45"/>
      <c r="BM30" s="45"/>
      <c r="BN30" s="45"/>
      <c r="BO30" s="45"/>
      <c r="BP30" s="115" t="s">
        <v>171</v>
      </c>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row>
    <row r="31" spans="1:237" x14ac:dyDescent="0.15">
      <c r="A31" s="619"/>
      <c r="B31" s="574"/>
      <c r="C31" s="574"/>
      <c r="D31" s="576" t="s">
        <v>589</v>
      </c>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8"/>
      <c r="AV31" s="578"/>
      <c r="AW31" s="624"/>
      <c r="AX31" s="45"/>
      <c r="AY31" s="45"/>
      <c r="AZ31" s="45"/>
      <c r="BA31" s="45"/>
      <c r="BB31" s="45"/>
      <c r="BC31" s="45"/>
      <c r="BD31" s="45"/>
      <c r="BE31" s="45"/>
      <c r="BF31" s="45"/>
      <c r="BG31" s="45"/>
      <c r="BH31" s="45"/>
      <c r="BI31" s="45"/>
      <c r="BJ31" s="45"/>
      <c r="BK31" s="45"/>
      <c r="BL31" s="45"/>
      <c r="BM31" s="45"/>
      <c r="BN31" s="45"/>
      <c r="BO31" s="45"/>
      <c r="BP31" s="115" t="s">
        <v>174</v>
      </c>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row>
    <row r="32" spans="1:237" x14ac:dyDescent="0.15">
      <c r="A32" s="619"/>
      <c r="B32" s="574"/>
      <c r="C32" s="574"/>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78"/>
      <c r="AV32" s="578"/>
      <c r="AW32" s="624"/>
      <c r="AX32" s="45"/>
      <c r="AY32" s="45"/>
      <c r="AZ32" s="45"/>
      <c r="BA32" s="45"/>
      <c r="BB32" s="45"/>
      <c r="BC32" s="45"/>
      <c r="BD32" s="45"/>
      <c r="BE32" s="45"/>
      <c r="BF32" s="45"/>
      <c r="BG32" s="45"/>
      <c r="BH32" s="45"/>
      <c r="BI32" s="45"/>
      <c r="BJ32" s="45"/>
      <c r="BK32" s="45"/>
      <c r="BL32" s="45"/>
      <c r="BM32" s="45"/>
      <c r="BN32" s="45"/>
      <c r="BO32" s="45"/>
      <c r="BP32" s="115" t="s">
        <v>177</v>
      </c>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row>
    <row r="33" spans="1:237" x14ac:dyDescent="0.15">
      <c r="A33" s="619"/>
      <c r="B33" s="574"/>
      <c r="C33" s="574"/>
      <c r="D33" s="589"/>
      <c r="E33" s="590"/>
      <c r="F33" s="590"/>
      <c r="G33" s="590"/>
      <c r="H33" s="590"/>
      <c r="I33" s="590"/>
      <c r="J33" s="591"/>
      <c r="K33" s="589" t="s">
        <v>590</v>
      </c>
      <c r="L33" s="590"/>
      <c r="M33" s="590"/>
      <c r="N33" s="590"/>
      <c r="O33" s="590"/>
      <c r="P33" s="590"/>
      <c r="Q33" s="590"/>
      <c r="R33" s="590"/>
      <c r="S33" s="590"/>
      <c r="T33" s="590"/>
      <c r="U33" s="591"/>
      <c r="V33" s="589" t="s">
        <v>591</v>
      </c>
      <c r="W33" s="590"/>
      <c r="X33" s="590"/>
      <c r="Y33" s="590"/>
      <c r="Z33" s="590"/>
      <c r="AA33" s="590"/>
      <c r="AB33" s="590"/>
      <c r="AC33" s="590"/>
      <c r="AD33" s="590"/>
      <c r="AE33" s="591"/>
      <c r="AF33" s="589" t="s">
        <v>592</v>
      </c>
      <c r="AG33" s="590"/>
      <c r="AH33" s="590"/>
      <c r="AI33" s="590"/>
      <c r="AJ33" s="590"/>
      <c r="AK33" s="590"/>
      <c r="AL33" s="590"/>
      <c r="AM33" s="590"/>
      <c r="AN33" s="590"/>
      <c r="AO33" s="590"/>
      <c r="AP33" s="590"/>
      <c r="AQ33" s="590"/>
      <c r="AR33" s="590"/>
      <c r="AS33" s="590"/>
      <c r="AT33" s="591"/>
      <c r="AU33" s="578"/>
      <c r="AV33" s="578"/>
      <c r="AW33" s="624"/>
      <c r="AX33" s="45"/>
      <c r="AY33" s="45"/>
      <c r="AZ33" s="45"/>
      <c r="BA33" s="45"/>
      <c r="BB33" s="45"/>
      <c r="BC33" s="45"/>
      <c r="BD33" s="45"/>
      <c r="BE33" s="45"/>
      <c r="BF33" s="45"/>
      <c r="BG33" s="45"/>
      <c r="BH33" s="45"/>
      <c r="BI33" s="45"/>
      <c r="BJ33" s="45"/>
      <c r="BK33" s="45"/>
      <c r="BL33" s="45"/>
      <c r="BM33" s="45"/>
      <c r="BN33" s="45"/>
      <c r="BO33" s="45"/>
      <c r="BP33" s="115" t="s">
        <v>186</v>
      </c>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row>
    <row r="34" spans="1:237" x14ac:dyDescent="0.15">
      <c r="A34" s="619"/>
      <c r="B34" s="574"/>
      <c r="C34" s="574"/>
      <c r="D34" s="592"/>
      <c r="E34" s="593"/>
      <c r="F34" s="593"/>
      <c r="G34" s="593"/>
      <c r="H34" s="593"/>
      <c r="I34" s="593"/>
      <c r="J34" s="594"/>
      <c r="K34" s="592"/>
      <c r="L34" s="593"/>
      <c r="M34" s="593"/>
      <c r="N34" s="593"/>
      <c r="O34" s="593"/>
      <c r="P34" s="593"/>
      <c r="Q34" s="593"/>
      <c r="R34" s="593"/>
      <c r="S34" s="593"/>
      <c r="T34" s="593"/>
      <c r="U34" s="594"/>
      <c r="V34" s="592"/>
      <c r="W34" s="593"/>
      <c r="X34" s="593"/>
      <c r="Y34" s="593"/>
      <c r="Z34" s="593"/>
      <c r="AA34" s="593"/>
      <c r="AB34" s="593"/>
      <c r="AC34" s="593"/>
      <c r="AD34" s="593"/>
      <c r="AE34" s="594"/>
      <c r="AF34" s="592"/>
      <c r="AG34" s="593"/>
      <c r="AH34" s="593"/>
      <c r="AI34" s="593"/>
      <c r="AJ34" s="593"/>
      <c r="AK34" s="593"/>
      <c r="AL34" s="593"/>
      <c r="AM34" s="593"/>
      <c r="AN34" s="593"/>
      <c r="AO34" s="593"/>
      <c r="AP34" s="593"/>
      <c r="AQ34" s="593"/>
      <c r="AR34" s="593"/>
      <c r="AS34" s="593"/>
      <c r="AT34" s="594"/>
      <c r="AU34" s="578"/>
      <c r="AV34" s="578"/>
      <c r="AW34" s="624"/>
      <c r="AX34" s="45"/>
      <c r="AY34" s="45"/>
      <c r="AZ34" s="45"/>
      <c r="BA34" s="45"/>
      <c r="BB34" s="45"/>
      <c r="BC34" s="45"/>
      <c r="BD34" s="45"/>
      <c r="BE34" s="45"/>
      <c r="BF34" s="45"/>
      <c r="BG34" s="45"/>
      <c r="BH34" s="45"/>
      <c r="BI34" s="45"/>
      <c r="BJ34" s="45"/>
      <c r="BK34" s="45"/>
      <c r="BL34" s="45"/>
      <c r="BM34" s="45"/>
      <c r="BN34" s="45"/>
      <c r="BO34" s="45"/>
      <c r="BP34" s="115" t="s">
        <v>189</v>
      </c>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row>
    <row r="35" spans="1:237" x14ac:dyDescent="0.15">
      <c r="A35" s="619"/>
      <c r="B35" s="574"/>
      <c r="C35" s="574"/>
      <c r="D35" s="589" t="s">
        <v>593</v>
      </c>
      <c r="E35" s="590"/>
      <c r="F35" s="590"/>
      <c r="G35" s="590"/>
      <c r="H35" s="590"/>
      <c r="I35" s="590"/>
      <c r="J35" s="591"/>
      <c r="K35" s="589">
        <v>1</v>
      </c>
      <c r="L35" s="590"/>
      <c r="M35" s="590"/>
      <c r="N35" s="590"/>
      <c r="O35" s="590"/>
      <c r="P35" s="590"/>
      <c r="Q35" s="590"/>
      <c r="R35" s="590"/>
      <c r="S35" s="590"/>
      <c r="T35" s="590"/>
      <c r="U35" s="591"/>
      <c r="V35" s="596">
        <v>60</v>
      </c>
      <c r="W35" s="597"/>
      <c r="X35" s="597"/>
      <c r="Y35" s="597"/>
      <c r="Z35" s="597"/>
      <c r="AA35" s="597"/>
      <c r="AB35" s="600" t="s">
        <v>594</v>
      </c>
      <c r="AC35" s="600"/>
      <c r="AD35" s="600"/>
      <c r="AE35" s="601"/>
      <c r="AF35" s="589"/>
      <c r="AG35" s="590"/>
      <c r="AH35" s="590"/>
      <c r="AI35" s="590"/>
      <c r="AJ35" s="590"/>
      <c r="AK35" s="590"/>
      <c r="AL35" s="590"/>
      <c r="AM35" s="590"/>
      <c r="AN35" s="590"/>
      <c r="AO35" s="590"/>
      <c r="AP35" s="590"/>
      <c r="AQ35" s="590"/>
      <c r="AR35" s="590"/>
      <c r="AS35" s="590"/>
      <c r="AT35" s="591"/>
      <c r="AU35" s="578"/>
      <c r="AV35" s="578"/>
      <c r="AW35" s="624"/>
      <c r="AX35" s="45"/>
      <c r="AY35" s="45"/>
      <c r="AZ35" s="45"/>
      <c r="BA35" s="45"/>
      <c r="BB35" s="45"/>
      <c r="BC35" s="45"/>
      <c r="BD35" s="45"/>
      <c r="BE35" s="45"/>
      <c r="BF35" s="45"/>
      <c r="BG35" s="45"/>
      <c r="BH35" s="45"/>
      <c r="BI35" s="45"/>
      <c r="BJ35" s="45"/>
      <c r="BK35" s="45"/>
      <c r="BL35" s="45"/>
      <c r="BM35" s="45"/>
      <c r="BN35" s="45"/>
      <c r="BO35" s="45"/>
      <c r="BP35" s="115" t="s">
        <v>223</v>
      </c>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row>
    <row r="36" spans="1:237" x14ac:dyDescent="0.15">
      <c r="A36" s="619"/>
      <c r="B36" s="574"/>
      <c r="C36" s="574"/>
      <c r="D36" s="592"/>
      <c r="E36" s="593"/>
      <c r="F36" s="593"/>
      <c r="G36" s="593"/>
      <c r="H36" s="593"/>
      <c r="I36" s="593"/>
      <c r="J36" s="594"/>
      <c r="K36" s="592"/>
      <c r="L36" s="593"/>
      <c r="M36" s="593"/>
      <c r="N36" s="593"/>
      <c r="O36" s="593"/>
      <c r="P36" s="593"/>
      <c r="Q36" s="593"/>
      <c r="R36" s="593"/>
      <c r="S36" s="593"/>
      <c r="T36" s="593"/>
      <c r="U36" s="594"/>
      <c r="V36" s="598"/>
      <c r="W36" s="599"/>
      <c r="X36" s="599"/>
      <c r="Y36" s="599"/>
      <c r="Z36" s="599"/>
      <c r="AA36" s="599"/>
      <c r="AB36" s="602"/>
      <c r="AC36" s="602"/>
      <c r="AD36" s="602"/>
      <c r="AE36" s="603"/>
      <c r="AF36" s="592"/>
      <c r="AG36" s="593"/>
      <c r="AH36" s="593"/>
      <c r="AI36" s="593"/>
      <c r="AJ36" s="593"/>
      <c r="AK36" s="593"/>
      <c r="AL36" s="593"/>
      <c r="AM36" s="593"/>
      <c r="AN36" s="593"/>
      <c r="AO36" s="593"/>
      <c r="AP36" s="593"/>
      <c r="AQ36" s="593"/>
      <c r="AR36" s="593"/>
      <c r="AS36" s="593"/>
      <c r="AT36" s="594"/>
      <c r="AU36" s="578"/>
      <c r="AV36" s="578"/>
      <c r="AW36" s="624"/>
      <c r="AX36" s="45"/>
      <c r="AY36" s="45"/>
      <c r="AZ36" s="45"/>
      <c r="BA36" s="45"/>
      <c r="BB36" s="45"/>
      <c r="BC36" s="45"/>
      <c r="BD36" s="45"/>
      <c r="BE36" s="45"/>
      <c r="BF36" s="45"/>
      <c r="BG36" s="45"/>
      <c r="BH36" s="45"/>
      <c r="BI36" s="45"/>
      <c r="BJ36" s="45"/>
      <c r="BK36" s="45"/>
      <c r="BL36" s="45"/>
      <c r="BM36" s="45"/>
      <c r="BN36" s="45"/>
      <c r="BO36" s="45"/>
      <c r="BP36" s="115" t="s">
        <v>196</v>
      </c>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row>
    <row r="37" spans="1:237" x14ac:dyDescent="0.15">
      <c r="A37" s="619"/>
      <c r="B37" s="574"/>
      <c r="C37" s="574"/>
      <c r="D37" s="589" t="s">
        <v>595</v>
      </c>
      <c r="E37" s="590"/>
      <c r="F37" s="590"/>
      <c r="G37" s="590"/>
      <c r="H37" s="590"/>
      <c r="I37" s="590"/>
      <c r="J37" s="591"/>
      <c r="K37" s="595">
        <f>'01.入会申込書'!M78</f>
        <v>0</v>
      </c>
      <c r="L37" s="590"/>
      <c r="M37" s="590"/>
      <c r="N37" s="590"/>
      <c r="O37" s="590"/>
      <c r="P37" s="590"/>
      <c r="Q37" s="590"/>
      <c r="R37" s="590"/>
      <c r="S37" s="590"/>
      <c r="T37" s="590"/>
      <c r="U37" s="591"/>
      <c r="V37" s="596">
        <f>K37*30</f>
        <v>0</v>
      </c>
      <c r="W37" s="597"/>
      <c r="X37" s="597"/>
      <c r="Y37" s="597"/>
      <c r="Z37" s="597"/>
      <c r="AA37" s="597"/>
      <c r="AB37" s="600" t="s">
        <v>596</v>
      </c>
      <c r="AC37" s="600"/>
      <c r="AD37" s="600"/>
      <c r="AE37" s="601"/>
      <c r="AF37" s="589"/>
      <c r="AG37" s="590"/>
      <c r="AH37" s="590"/>
      <c r="AI37" s="590"/>
      <c r="AJ37" s="590"/>
      <c r="AK37" s="590"/>
      <c r="AL37" s="590"/>
      <c r="AM37" s="590"/>
      <c r="AN37" s="590"/>
      <c r="AO37" s="590"/>
      <c r="AP37" s="590"/>
      <c r="AQ37" s="590"/>
      <c r="AR37" s="590"/>
      <c r="AS37" s="590"/>
      <c r="AT37" s="591"/>
      <c r="AU37" s="578"/>
      <c r="AV37" s="578"/>
      <c r="AW37" s="624"/>
      <c r="AX37" s="45"/>
      <c r="AY37" s="45"/>
      <c r="AZ37" s="45"/>
      <c r="BA37" s="45"/>
      <c r="BB37" s="45"/>
      <c r="BC37" s="45"/>
      <c r="BD37" s="45"/>
      <c r="BE37" s="45"/>
      <c r="BF37" s="45"/>
      <c r="BG37" s="45"/>
      <c r="BH37" s="45"/>
      <c r="BI37" s="45"/>
      <c r="BJ37" s="45"/>
      <c r="BK37" s="45"/>
      <c r="BL37" s="45"/>
      <c r="BM37" s="45"/>
      <c r="BN37" s="45"/>
      <c r="BO37" s="45"/>
      <c r="BP37" s="115" t="s">
        <v>199</v>
      </c>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row>
    <row r="38" spans="1:237" x14ac:dyDescent="0.15">
      <c r="A38" s="619"/>
      <c r="B38" s="574"/>
      <c r="C38" s="574"/>
      <c r="D38" s="592"/>
      <c r="E38" s="593"/>
      <c r="F38" s="593"/>
      <c r="G38" s="593"/>
      <c r="H38" s="593"/>
      <c r="I38" s="593"/>
      <c r="J38" s="594"/>
      <c r="K38" s="592"/>
      <c r="L38" s="593"/>
      <c r="M38" s="593"/>
      <c r="N38" s="593"/>
      <c r="O38" s="593"/>
      <c r="P38" s="593"/>
      <c r="Q38" s="593"/>
      <c r="R38" s="593"/>
      <c r="S38" s="593"/>
      <c r="T38" s="593"/>
      <c r="U38" s="594"/>
      <c r="V38" s="598"/>
      <c r="W38" s="599"/>
      <c r="X38" s="599"/>
      <c r="Y38" s="599"/>
      <c r="Z38" s="599"/>
      <c r="AA38" s="599"/>
      <c r="AB38" s="602"/>
      <c r="AC38" s="602"/>
      <c r="AD38" s="602"/>
      <c r="AE38" s="603"/>
      <c r="AF38" s="592"/>
      <c r="AG38" s="593"/>
      <c r="AH38" s="593"/>
      <c r="AI38" s="593"/>
      <c r="AJ38" s="593"/>
      <c r="AK38" s="593"/>
      <c r="AL38" s="593"/>
      <c r="AM38" s="593"/>
      <c r="AN38" s="593"/>
      <c r="AO38" s="593"/>
      <c r="AP38" s="593"/>
      <c r="AQ38" s="593"/>
      <c r="AR38" s="593"/>
      <c r="AS38" s="593"/>
      <c r="AT38" s="594"/>
      <c r="AU38" s="578"/>
      <c r="AV38" s="578"/>
      <c r="AW38" s="624"/>
      <c r="AX38" s="45"/>
      <c r="AY38" s="45"/>
      <c r="AZ38" s="45"/>
      <c r="BA38" s="45"/>
      <c r="BB38" s="45"/>
      <c r="BC38" s="45"/>
      <c r="BD38" s="45"/>
      <c r="BE38" s="45"/>
      <c r="BF38" s="45"/>
      <c r="BG38" s="45"/>
      <c r="BH38" s="45"/>
      <c r="BI38" s="45"/>
      <c r="BJ38" s="45"/>
      <c r="BK38" s="45"/>
      <c r="BL38" s="45"/>
      <c r="BM38" s="45"/>
      <c r="BN38" s="45"/>
      <c r="BO38" s="45"/>
      <c r="BP38" s="115" t="s">
        <v>210</v>
      </c>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row>
    <row r="39" spans="1:237" x14ac:dyDescent="0.15">
      <c r="A39" s="619"/>
      <c r="B39" s="574"/>
      <c r="C39" s="574"/>
      <c r="D39" s="589" t="s">
        <v>597</v>
      </c>
      <c r="E39" s="590"/>
      <c r="F39" s="590"/>
      <c r="G39" s="590"/>
      <c r="H39" s="590"/>
      <c r="I39" s="590"/>
      <c r="J39" s="591"/>
      <c r="K39" s="595">
        <f>K35+K37</f>
        <v>1</v>
      </c>
      <c r="L39" s="590"/>
      <c r="M39" s="590"/>
      <c r="N39" s="590"/>
      <c r="O39" s="590"/>
      <c r="P39" s="590"/>
      <c r="Q39" s="590"/>
      <c r="R39" s="590"/>
      <c r="S39" s="590"/>
      <c r="T39" s="590"/>
      <c r="U39" s="591"/>
      <c r="V39" s="596">
        <f>SUM(V35:AA38)</f>
        <v>60</v>
      </c>
      <c r="W39" s="597"/>
      <c r="X39" s="597"/>
      <c r="Y39" s="597"/>
      <c r="Z39" s="597"/>
      <c r="AA39" s="597"/>
      <c r="AB39" s="600" t="s">
        <v>598</v>
      </c>
      <c r="AC39" s="600"/>
      <c r="AD39" s="600"/>
      <c r="AE39" s="601"/>
      <c r="AF39" s="589"/>
      <c r="AG39" s="590"/>
      <c r="AH39" s="590"/>
      <c r="AI39" s="590"/>
      <c r="AJ39" s="590"/>
      <c r="AK39" s="590"/>
      <c r="AL39" s="590"/>
      <c r="AM39" s="590"/>
      <c r="AN39" s="590"/>
      <c r="AO39" s="590"/>
      <c r="AP39" s="590"/>
      <c r="AQ39" s="590"/>
      <c r="AR39" s="590"/>
      <c r="AS39" s="590"/>
      <c r="AT39" s="591"/>
      <c r="AU39" s="578"/>
      <c r="AV39" s="578"/>
      <c r="AW39" s="624"/>
      <c r="AX39" s="45"/>
      <c r="AY39" s="45"/>
      <c r="AZ39" s="45"/>
      <c r="BA39" s="45"/>
      <c r="BB39" s="45"/>
      <c r="BC39" s="45"/>
      <c r="BD39" s="45"/>
      <c r="BE39" s="45"/>
      <c r="BF39" s="45"/>
      <c r="BG39" s="45"/>
      <c r="BH39" s="45"/>
      <c r="BI39" s="45"/>
      <c r="BJ39" s="45"/>
      <c r="BK39" s="45"/>
      <c r="BL39" s="45"/>
      <c r="BM39" s="45"/>
      <c r="BN39" s="45"/>
      <c r="BO39" s="45"/>
      <c r="BP39" s="115" t="s">
        <v>213</v>
      </c>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row>
    <row r="40" spans="1:237" x14ac:dyDescent="0.15">
      <c r="A40" s="619"/>
      <c r="B40" s="574"/>
      <c r="C40" s="574"/>
      <c r="D40" s="592"/>
      <c r="E40" s="593"/>
      <c r="F40" s="593"/>
      <c r="G40" s="593"/>
      <c r="H40" s="593"/>
      <c r="I40" s="593"/>
      <c r="J40" s="594"/>
      <c r="K40" s="592"/>
      <c r="L40" s="593"/>
      <c r="M40" s="593"/>
      <c r="N40" s="593"/>
      <c r="O40" s="593"/>
      <c r="P40" s="593"/>
      <c r="Q40" s="593"/>
      <c r="R40" s="593"/>
      <c r="S40" s="593"/>
      <c r="T40" s="593"/>
      <c r="U40" s="594"/>
      <c r="V40" s="598"/>
      <c r="W40" s="599"/>
      <c r="X40" s="599"/>
      <c r="Y40" s="599"/>
      <c r="Z40" s="599"/>
      <c r="AA40" s="599"/>
      <c r="AB40" s="602"/>
      <c r="AC40" s="602"/>
      <c r="AD40" s="602"/>
      <c r="AE40" s="603"/>
      <c r="AF40" s="592"/>
      <c r="AG40" s="593"/>
      <c r="AH40" s="593"/>
      <c r="AI40" s="593"/>
      <c r="AJ40" s="593"/>
      <c r="AK40" s="593"/>
      <c r="AL40" s="593"/>
      <c r="AM40" s="593"/>
      <c r="AN40" s="593"/>
      <c r="AO40" s="593"/>
      <c r="AP40" s="593"/>
      <c r="AQ40" s="593"/>
      <c r="AR40" s="593"/>
      <c r="AS40" s="593"/>
      <c r="AT40" s="594"/>
      <c r="AU40" s="578"/>
      <c r="AV40" s="578"/>
      <c r="AW40" s="624"/>
      <c r="AX40" s="45"/>
      <c r="AY40" s="45"/>
      <c r="AZ40" s="45"/>
      <c r="BA40" s="45"/>
      <c r="BB40" s="45"/>
      <c r="BC40" s="45"/>
      <c r="BD40" s="45"/>
      <c r="BE40" s="45"/>
      <c r="BF40" s="45"/>
      <c r="BG40" s="45"/>
      <c r="BH40" s="45"/>
      <c r="BI40" s="45"/>
      <c r="BJ40" s="45"/>
      <c r="BK40" s="45"/>
      <c r="BL40" s="45"/>
      <c r="BM40" s="45"/>
      <c r="BN40" s="45"/>
      <c r="BO40" s="45"/>
      <c r="BP40" s="115" t="s">
        <v>226</v>
      </c>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row>
    <row r="41" spans="1:237" ht="13.5" customHeight="1" thickBot="1" x14ac:dyDescent="0.2">
      <c r="A41" s="619"/>
      <c r="B41" s="574"/>
      <c r="C41" s="574"/>
      <c r="D41" s="604"/>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05"/>
      <c r="AL41" s="605"/>
      <c r="AM41" s="605"/>
      <c r="AN41" s="605"/>
      <c r="AO41" s="605"/>
      <c r="AP41" s="605"/>
      <c r="AQ41" s="605"/>
      <c r="AR41" s="605"/>
      <c r="AS41" s="605"/>
      <c r="AT41" s="606"/>
      <c r="AU41" s="578"/>
      <c r="AV41" s="578"/>
      <c r="AW41" s="624"/>
      <c r="AX41" s="45"/>
      <c r="AY41" s="45"/>
      <c r="AZ41" s="45"/>
      <c r="BA41" s="45"/>
      <c r="BB41" s="45"/>
      <c r="BC41" s="45"/>
      <c r="BD41" s="45"/>
      <c r="BE41" s="45"/>
      <c r="BF41" s="45"/>
      <c r="BG41" s="45"/>
      <c r="BH41" s="45"/>
      <c r="BI41" s="45"/>
      <c r="BJ41" s="45"/>
      <c r="BK41" s="45"/>
      <c r="BL41" s="45"/>
      <c r="BM41" s="45"/>
      <c r="BN41" s="45"/>
      <c r="BO41" s="45"/>
      <c r="BP41" s="115" t="s">
        <v>230</v>
      </c>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row>
    <row r="42" spans="1:237" ht="13.5" customHeight="1" thickTop="1" x14ac:dyDescent="0.15">
      <c r="A42" s="619"/>
      <c r="B42" s="574"/>
      <c r="C42" s="574"/>
      <c r="D42" s="607" t="s">
        <v>599</v>
      </c>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578"/>
      <c r="AV42" s="578"/>
      <c r="AW42" s="624"/>
      <c r="AX42" s="45"/>
      <c r="AY42" s="45"/>
      <c r="AZ42" s="45"/>
      <c r="BA42" s="45"/>
      <c r="BB42" s="45"/>
      <c r="BC42" s="45"/>
      <c r="BD42" s="45"/>
      <c r="BE42" s="45"/>
      <c r="BF42" s="45"/>
      <c r="BG42" s="45"/>
      <c r="BH42" s="45"/>
      <c r="BI42" s="45"/>
      <c r="BJ42" s="45"/>
      <c r="BK42" s="45"/>
      <c r="BL42" s="45"/>
      <c r="BM42" s="45"/>
      <c r="BN42" s="45"/>
      <c r="BO42" s="45"/>
      <c r="BP42" s="115" t="s">
        <v>236</v>
      </c>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row>
    <row r="43" spans="1:237" x14ac:dyDescent="0.15">
      <c r="A43" s="619"/>
      <c r="B43" s="574"/>
      <c r="C43" s="574"/>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78"/>
      <c r="AV43" s="578"/>
      <c r="AW43" s="624"/>
      <c r="AX43" s="45"/>
      <c r="AY43" s="45"/>
      <c r="AZ43" s="45"/>
      <c r="BA43" s="45"/>
      <c r="BB43" s="45"/>
      <c r="BC43" s="45"/>
      <c r="BD43" s="45"/>
      <c r="BE43" s="45"/>
      <c r="BF43" s="45"/>
      <c r="BG43" s="45"/>
      <c r="BH43" s="45"/>
      <c r="BI43" s="45"/>
      <c r="BJ43" s="45"/>
      <c r="BK43" s="45"/>
      <c r="BL43" s="45"/>
      <c r="BM43" s="45"/>
      <c r="BN43" s="45"/>
      <c r="BO43" s="45"/>
      <c r="BP43" s="115" t="s">
        <v>239</v>
      </c>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row>
    <row r="44" spans="1:237" x14ac:dyDescent="0.15">
      <c r="A44" s="619"/>
      <c r="B44" s="574"/>
      <c r="C44" s="574"/>
      <c r="D44" s="588" t="s">
        <v>600</v>
      </c>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78"/>
      <c r="AV44" s="578"/>
      <c r="AW44" s="624"/>
      <c r="AX44" s="45"/>
      <c r="AY44" s="45"/>
      <c r="AZ44" s="45"/>
      <c r="BA44" s="45"/>
      <c r="BB44" s="45"/>
      <c r="BC44" s="45"/>
      <c r="BD44" s="45"/>
      <c r="BE44" s="45"/>
      <c r="BF44" s="45"/>
      <c r="BG44" s="45"/>
      <c r="BH44" s="45"/>
      <c r="BI44" s="45"/>
      <c r="BJ44" s="45"/>
      <c r="BK44" s="45"/>
      <c r="BL44" s="45"/>
      <c r="BM44" s="45"/>
      <c r="BN44" s="45"/>
      <c r="BO44" s="45"/>
      <c r="BP44" s="115" t="s">
        <v>601</v>
      </c>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row>
    <row r="45" spans="1:237" x14ac:dyDescent="0.15">
      <c r="A45" s="619"/>
      <c r="B45" s="574"/>
      <c r="C45" s="574"/>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8"/>
      <c r="AO45" s="588"/>
      <c r="AP45" s="588"/>
      <c r="AQ45" s="588"/>
      <c r="AR45" s="588"/>
      <c r="AS45" s="588"/>
      <c r="AT45" s="588"/>
      <c r="AU45" s="578"/>
      <c r="AV45" s="578"/>
      <c r="AW45" s="624"/>
      <c r="AX45" s="45"/>
      <c r="AY45" s="45"/>
      <c r="AZ45" s="45"/>
      <c r="BA45" s="45"/>
      <c r="BB45" s="45"/>
      <c r="BC45" s="45"/>
      <c r="BD45" s="45"/>
      <c r="BE45" s="45"/>
      <c r="BF45" s="45"/>
      <c r="BG45" s="45"/>
      <c r="BH45" s="45"/>
      <c r="BI45" s="45"/>
      <c r="BJ45" s="45"/>
      <c r="BK45" s="45"/>
      <c r="BL45" s="45"/>
      <c r="BM45" s="45"/>
      <c r="BN45" s="45"/>
      <c r="BO45" s="45"/>
      <c r="BP45" s="115" t="s">
        <v>248</v>
      </c>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row>
    <row r="46" spans="1:237" x14ac:dyDescent="0.15">
      <c r="A46" s="619"/>
      <c r="B46" s="574"/>
      <c r="C46" s="574"/>
      <c r="D46" s="588" t="s">
        <v>602</v>
      </c>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78"/>
      <c r="AV46" s="578"/>
      <c r="AW46" s="624"/>
      <c r="AX46" s="45"/>
      <c r="AY46" s="45"/>
      <c r="AZ46" s="45"/>
      <c r="BA46" s="45"/>
      <c r="BB46" s="45"/>
      <c r="BC46" s="45"/>
      <c r="BD46" s="45"/>
      <c r="BE46" s="45"/>
      <c r="BF46" s="45"/>
      <c r="BG46" s="45"/>
      <c r="BH46" s="45"/>
      <c r="BI46" s="45"/>
      <c r="BJ46" s="45"/>
      <c r="BK46" s="45"/>
      <c r="BL46" s="45"/>
      <c r="BM46" s="45"/>
      <c r="BN46" s="45"/>
      <c r="BO46" s="45"/>
      <c r="BP46" s="115" t="s">
        <v>252</v>
      </c>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row>
    <row r="47" spans="1:237" x14ac:dyDescent="0.15">
      <c r="A47" s="619"/>
      <c r="B47" s="574"/>
      <c r="C47" s="574"/>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78"/>
      <c r="AV47" s="578"/>
      <c r="AW47" s="624"/>
      <c r="AX47" s="45"/>
      <c r="AY47" s="45"/>
      <c r="AZ47" s="45"/>
      <c r="BA47" s="45"/>
      <c r="BB47" s="45"/>
      <c r="BC47" s="45"/>
      <c r="BD47" s="45"/>
      <c r="BE47" s="45"/>
      <c r="BF47" s="45"/>
      <c r="BG47" s="45"/>
      <c r="BH47" s="45"/>
      <c r="BI47" s="45"/>
      <c r="BJ47" s="45"/>
      <c r="BK47" s="45"/>
      <c r="BL47" s="45"/>
      <c r="BM47" s="45"/>
      <c r="BN47" s="45"/>
      <c r="BO47" s="45"/>
      <c r="BP47" s="115" t="s">
        <v>257</v>
      </c>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row>
    <row r="48" spans="1:237" x14ac:dyDescent="0.15">
      <c r="A48" s="619"/>
      <c r="B48" s="574"/>
      <c r="C48" s="574"/>
      <c r="D48" s="576" t="s">
        <v>603</v>
      </c>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6"/>
      <c r="AL48" s="576"/>
      <c r="AM48" s="576"/>
      <c r="AN48" s="576"/>
      <c r="AO48" s="576"/>
      <c r="AP48" s="576"/>
      <c r="AQ48" s="576"/>
      <c r="AR48" s="576"/>
      <c r="AS48" s="576"/>
      <c r="AT48" s="576"/>
      <c r="AU48" s="578"/>
      <c r="AV48" s="578"/>
      <c r="AW48" s="624"/>
      <c r="AX48" s="45"/>
      <c r="AY48" s="45"/>
      <c r="AZ48" s="45"/>
      <c r="BA48" s="45"/>
      <c r="BB48" s="45"/>
      <c r="BC48" s="45"/>
      <c r="BD48" s="45"/>
      <c r="BE48" s="45"/>
      <c r="BF48" s="45"/>
      <c r="BG48" s="45"/>
      <c r="BH48" s="45"/>
      <c r="BI48" s="45"/>
      <c r="BJ48" s="45"/>
      <c r="BK48" s="45"/>
      <c r="BL48" s="45"/>
      <c r="BM48" s="45"/>
      <c r="BN48" s="45"/>
      <c r="BO48" s="45"/>
      <c r="BP48" s="115" t="s">
        <v>260</v>
      </c>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row>
    <row r="49" spans="1:237" x14ac:dyDescent="0.15">
      <c r="A49" s="619"/>
      <c r="B49" s="574"/>
      <c r="C49" s="574"/>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8"/>
      <c r="AV49" s="578"/>
      <c r="AW49" s="624"/>
      <c r="AX49" s="45"/>
      <c r="AY49" s="45"/>
      <c r="AZ49" s="45"/>
      <c r="BA49" s="45"/>
      <c r="BB49" s="45"/>
      <c r="BC49" s="45"/>
      <c r="BD49" s="45"/>
      <c r="BE49" s="45"/>
      <c r="BF49" s="45"/>
      <c r="BG49" s="45"/>
      <c r="BH49" s="45"/>
      <c r="BI49" s="45"/>
      <c r="BJ49" s="45"/>
      <c r="BK49" s="45"/>
      <c r="BL49" s="45"/>
      <c r="BM49" s="45"/>
      <c r="BN49" s="45"/>
      <c r="BO49" s="45"/>
      <c r="BP49" s="115" t="s">
        <v>264</v>
      </c>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row>
    <row r="50" spans="1:237" x14ac:dyDescent="0.15">
      <c r="A50" s="619"/>
      <c r="B50" s="574"/>
      <c r="C50" s="574"/>
      <c r="D50" s="588" t="s">
        <v>604</v>
      </c>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78"/>
      <c r="AV50" s="578"/>
      <c r="AW50" s="624"/>
      <c r="AX50" s="45"/>
      <c r="AY50" s="45"/>
      <c r="AZ50" s="45"/>
      <c r="BA50" s="45"/>
      <c r="BB50" s="45"/>
      <c r="BC50" s="45"/>
      <c r="BD50" s="45"/>
      <c r="BE50" s="45"/>
      <c r="BF50" s="45"/>
      <c r="BG50" s="45"/>
      <c r="BH50" s="45"/>
      <c r="BI50" s="45"/>
      <c r="BJ50" s="45"/>
      <c r="BK50" s="45"/>
      <c r="BL50" s="45"/>
      <c r="BM50" s="45"/>
      <c r="BN50" s="45"/>
      <c r="BO50" s="45"/>
      <c r="BP50" s="115" t="s">
        <v>267</v>
      </c>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row>
    <row r="51" spans="1:237" x14ac:dyDescent="0.15">
      <c r="A51" s="619"/>
      <c r="B51" s="574"/>
      <c r="C51" s="574"/>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78"/>
      <c r="AV51" s="578"/>
      <c r="AW51" s="624"/>
      <c r="AX51" s="45"/>
      <c r="AY51" s="45"/>
      <c r="AZ51" s="45"/>
      <c r="BA51" s="45"/>
      <c r="BB51" s="45"/>
      <c r="BC51" s="45"/>
      <c r="BD51" s="45"/>
      <c r="BE51" s="45"/>
      <c r="BF51" s="45"/>
      <c r="BG51" s="45"/>
      <c r="BH51" s="45"/>
      <c r="BI51" s="45"/>
      <c r="BJ51" s="45"/>
      <c r="BK51" s="45"/>
      <c r="BL51" s="45"/>
      <c r="BM51" s="45"/>
      <c r="BN51" s="45"/>
      <c r="BO51" s="45"/>
      <c r="BP51" s="115" t="s">
        <v>270</v>
      </c>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5"/>
      <c r="DV51" s="45"/>
      <c r="DW51" s="45"/>
      <c r="DX51" s="45"/>
      <c r="DY51" s="45"/>
      <c r="DZ51" s="45"/>
      <c r="EA51" s="45"/>
      <c r="EB51" s="45"/>
      <c r="EC51" s="45"/>
      <c r="ED51" s="45"/>
      <c r="EE51" s="45"/>
      <c r="EF51" s="45"/>
      <c r="EG51" s="45"/>
      <c r="EH51" s="45"/>
      <c r="EI51" s="45"/>
      <c r="EJ51" s="45"/>
      <c r="EK51" s="45"/>
      <c r="EL51" s="45"/>
      <c r="EM51" s="45"/>
      <c r="EN51" s="45"/>
      <c r="EO51" s="45"/>
      <c r="EP51" s="45"/>
      <c r="EQ51" s="45"/>
      <c r="ER51" s="45"/>
      <c r="ES51" s="45"/>
      <c r="ET51" s="45"/>
      <c r="EU51" s="45"/>
      <c r="EV51" s="45"/>
      <c r="EW51" s="45"/>
      <c r="EX51" s="45"/>
      <c r="EY51" s="45"/>
      <c r="EZ51" s="45"/>
      <c r="FA51" s="45"/>
      <c r="FB51" s="45"/>
      <c r="FC51" s="45"/>
      <c r="FD51" s="45"/>
      <c r="FE51" s="45"/>
      <c r="FF51" s="45"/>
      <c r="FG51" s="45"/>
      <c r="FH51" s="45"/>
      <c r="FI51" s="45"/>
      <c r="FJ51" s="45"/>
      <c r="FK51" s="45"/>
      <c r="FL51" s="45"/>
      <c r="FM51" s="45"/>
      <c r="FN51" s="45"/>
      <c r="FO51" s="45"/>
      <c r="FP51" s="45"/>
      <c r="FQ51" s="45"/>
      <c r="FR51" s="45"/>
      <c r="FS51" s="45"/>
      <c r="FT51" s="45"/>
      <c r="FU51" s="45"/>
      <c r="FV51" s="45"/>
      <c r="FW51" s="45"/>
      <c r="FX51" s="45"/>
      <c r="FY51" s="45"/>
      <c r="FZ51" s="45"/>
      <c r="GA51" s="45"/>
      <c r="GB51" s="45"/>
      <c r="GC51" s="45"/>
      <c r="GD51" s="45"/>
      <c r="GE51" s="45"/>
      <c r="GF51" s="45"/>
      <c r="GG51" s="45"/>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c r="HY51" s="45"/>
      <c r="HZ51" s="45"/>
      <c r="IA51" s="45"/>
      <c r="IB51" s="45"/>
      <c r="IC51" s="45"/>
    </row>
    <row r="52" spans="1:237" x14ac:dyDescent="0.15">
      <c r="A52" s="619"/>
      <c r="B52" s="574"/>
      <c r="C52" s="574"/>
      <c r="D52" s="588" t="s">
        <v>605</v>
      </c>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78"/>
      <c r="AV52" s="578"/>
      <c r="AW52" s="624"/>
      <c r="AX52" s="45"/>
      <c r="AY52" s="45"/>
      <c r="AZ52" s="45"/>
      <c r="BA52" s="45"/>
      <c r="BB52" s="45"/>
      <c r="BC52" s="45"/>
      <c r="BD52" s="45"/>
      <c r="BE52" s="45"/>
      <c r="BF52" s="45"/>
      <c r="BG52" s="45"/>
      <c r="BH52" s="45"/>
      <c r="BI52" s="45"/>
      <c r="BJ52" s="45"/>
      <c r="BK52" s="45"/>
      <c r="BL52" s="45"/>
      <c r="BM52" s="45"/>
      <c r="BN52" s="45"/>
      <c r="BO52" s="45"/>
      <c r="BP52" s="115" t="s">
        <v>274</v>
      </c>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row>
    <row r="53" spans="1:237" x14ac:dyDescent="0.15">
      <c r="A53" s="619"/>
      <c r="B53" s="574"/>
      <c r="C53" s="574"/>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78"/>
      <c r="AV53" s="578"/>
      <c r="AW53" s="624"/>
      <c r="AX53" s="45"/>
      <c r="AY53" s="45"/>
      <c r="AZ53" s="45"/>
      <c r="BA53" s="45"/>
      <c r="BB53" s="45"/>
      <c r="BC53" s="45"/>
      <c r="BD53" s="45"/>
      <c r="BE53" s="45"/>
      <c r="BF53" s="45"/>
      <c r="BG53" s="45"/>
      <c r="BH53" s="45"/>
      <c r="BI53" s="45"/>
      <c r="BJ53" s="45"/>
      <c r="BK53" s="45"/>
      <c r="BL53" s="45"/>
      <c r="BM53" s="45"/>
      <c r="BN53" s="45"/>
      <c r="BO53" s="45"/>
      <c r="BP53" s="115" t="s">
        <v>277</v>
      </c>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row>
    <row r="54" spans="1:237" x14ac:dyDescent="0.15">
      <c r="A54" s="619"/>
      <c r="B54" s="574"/>
      <c r="C54" s="574"/>
      <c r="D54" s="588" t="s">
        <v>606</v>
      </c>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78"/>
      <c r="AV54" s="578"/>
      <c r="AW54" s="624"/>
      <c r="AX54" s="45"/>
      <c r="AY54" s="45"/>
      <c r="AZ54" s="45"/>
      <c r="BA54" s="45"/>
      <c r="BB54" s="45"/>
      <c r="BC54" s="45"/>
      <c r="BD54" s="45"/>
      <c r="BE54" s="45"/>
      <c r="BF54" s="45"/>
      <c r="BG54" s="45"/>
      <c r="BH54" s="45"/>
      <c r="BI54" s="45"/>
      <c r="BJ54" s="45"/>
      <c r="BK54" s="45"/>
      <c r="BL54" s="45"/>
      <c r="BM54" s="45"/>
      <c r="BN54" s="45"/>
      <c r="BO54" s="45"/>
      <c r="BP54" s="115" t="s">
        <v>280</v>
      </c>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row>
    <row r="55" spans="1:237" x14ac:dyDescent="0.15">
      <c r="A55" s="619"/>
      <c r="B55" s="574"/>
      <c r="C55" s="574"/>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78"/>
      <c r="AV55" s="578"/>
      <c r="AW55" s="624"/>
      <c r="AX55" s="45"/>
      <c r="AY55" s="45"/>
      <c r="AZ55" s="45"/>
      <c r="BA55" s="45"/>
      <c r="BB55" s="45"/>
      <c r="BC55" s="45"/>
      <c r="BD55" s="45"/>
      <c r="BE55" s="45"/>
      <c r="BF55" s="45"/>
      <c r="BG55" s="45"/>
      <c r="BH55" s="45"/>
      <c r="BI55" s="45"/>
      <c r="BJ55" s="45"/>
      <c r="BK55" s="45"/>
      <c r="BL55" s="45"/>
      <c r="BM55" s="45"/>
      <c r="BN55" s="45"/>
      <c r="BO55" s="45"/>
      <c r="BP55" s="115" t="s">
        <v>293</v>
      </c>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row>
    <row r="56" spans="1:237" x14ac:dyDescent="0.15">
      <c r="A56" s="619"/>
      <c r="B56" s="574"/>
      <c r="C56" s="574"/>
      <c r="D56" s="576" t="s">
        <v>607</v>
      </c>
      <c r="E56" s="576"/>
      <c r="F56" s="576"/>
      <c r="G56" s="576"/>
      <c r="H56" s="576"/>
      <c r="I56" s="576"/>
      <c r="J56" s="576"/>
      <c r="K56" s="576"/>
      <c r="L56" s="576"/>
      <c r="M56" s="576"/>
      <c r="N56" s="576"/>
      <c r="O56" s="576"/>
      <c r="P56" s="576"/>
      <c r="Q56" s="576"/>
      <c r="R56" s="576"/>
      <c r="S56" s="576"/>
      <c r="T56" s="576"/>
      <c r="U56" s="581" t="e">
        <f>VLOOKUP(O13,'01.入会申込書'!EL28:EM88,2,FALSE)</f>
        <v>#N/A</v>
      </c>
      <c r="V56" s="581"/>
      <c r="W56" s="581"/>
      <c r="X56" s="581"/>
      <c r="Y56" s="581"/>
      <c r="Z56" s="581"/>
      <c r="AA56" s="581"/>
      <c r="AB56" s="581"/>
      <c r="AC56" s="583" t="s">
        <v>608</v>
      </c>
      <c r="AD56" s="583"/>
      <c r="AE56" s="583"/>
      <c r="AF56" s="583"/>
      <c r="AG56" s="584"/>
      <c r="AH56" s="576"/>
      <c r="AI56" s="576"/>
      <c r="AJ56" s="576"/>
      <c r="AK56" s="576"/>
      <c r="AL56" s="576"/>
      <c r="AM56" s="576"/>
      <c r="AN56" s="576"/>
      <c r="AO56" s="576"/>
      <c r="AP56" s="576"/>
      <c r="AQ56" s="576"/>
      <c r="AR56" s="576"/>
      <c r="AS56" s="576"/>
      <c r="AT56" s="576"/>
      <c r="AU56" s="578"/>
      <c r="AV56" s="578"/>
      <c r="AW56" s="624"/>
      <c r="AX56" s="45"/>
      <c r="AY56" s="45"/>
      <c r="AZ56" s="45"/>
      <c r="BA56" s="45"/>
      <c r="BB56" s="45"/>
      <c r="BC56" s="45"/>
      <c r="BD56" s="45"/>
      <c r="BE56" s="45"/>
      <c r="BF56" s="45"/>
      <c r="BG56" s="45"/>
      <c r="BH56" s="45"/>
      <c r="BI56" s="45"/>
      <c r="BJ56" s="45"/>
      <c r="BK56" s="45"/>
      <c r="BL56" s="45"/>
      <c r="BM56" s="45"/>
      <c r="BN56" s="45"/>
      <c r="BO56" s="45"/>
      <c r="BP56" s="115" t="s">
        <v>296</v>
      </c>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row>
    <row r="57" spans="1:237" x14ac:dyDescent="0.15">
      <c r="A57" s="619"/>
      <c r="B57" s="574"/>
      <c r="C57" s="574"/>
      <c r="D57" s="576"/>
      <c r="E57" s="576"/>
      <c r="F57" s="576"/>
      <c r="G57" s="576"/>
      <c r="H57" s="576"/>
      <c r="I57" s="576"/>
      <c r="J57" s="576"/>
      <c r="K57" s="576"/>
      <c r="L57" s="576"/>
      <c r="M57" s="576"/>
      <c r="N57" s="576"/>
      <c r="O57" s="576"/>
      <c r="P57" s="576"/>
      <c r="Q57" s="576"/>
      <c r="R57" s="576"/>
      <c r="S57" s="576"/>
      <c r="T57" s="576"/>
      <c r="U57" s="581"/>
      <c r="V57" s="581"/>
      <c r="W57" s="581"/>
      <c r="X57" s="581"/>
      <c r="Y57" s="581"/>
      <c r="Z57" s="581"/>
      <c r="AA57" s="581"/>
      <c r="AB57" s="581"/>
      <c r="AC57" s="583"/>
      <c r="AD57" s="583"/>
      <c r="AE57" s="583"/>
      <c r="AF57" s="583"/>
      <c r="AG57" s="584"/>
      <c r="AH57" s="576"/>
      <c r="AI57" s="576"/>
      <c r="AJ57" s="576"/>
      <c r="AK57" s="576"/>
      <c r="AL57" s="576"/>
      <c r="AM57" s="576"/>
      <c r="AN57" s="576"/>
      <c r="AO57" s="576"/>
      <c r="AP57" s="576"/>
      <c r="AQ57" s="576"/>
      <c r="AR57" s="576"/>
      <c r="AS57" s="576"/>
      <c r="AT57" s="576"/>
      <c r="AU57" s="578"/>
      <c r="AV57" s="578"/>
      <c r="AW57" s="624"/>
      <c r="AX57" s="45"/>
      <c r="AY57" s="45"/>
      <c r="AZ57" s="45"/>
      <c r="BA57" s="45"/>
      <c r="BB57" s="45"/>
      <c r="BC57" s="45"/>
      <c r="BD57" s="45"/>
      <c r="BE57" s="45"/>
      <c r="BF57" s="45"/>
      <c r="BG57" s="45"/>
      <c r="BH57" s="45"/>
      <c r="BI57" s="45"/>
      <c r="BJ57" s="45"/>
      <c r="BK57" s="45"/>
      <c r="BL57" s="45"/>
      <c r="BM57" s="45"/>
      <c r="BN57" s="45"/>
      <c r="BO57" s="45"/>
      <c r="BP57" s="115" t="s">
        <v>301</v>
      </c>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row>
    <row r="58" spans="1:237" x14ac:dyDescent="0.15">
      <c r="A58" s="619"/>
      <c r="B58" s="574"/>
      <c r="C58" s="574"/>
      <c r="D58" s="576"/>
      <c r="E58" s="576"/>
      <c r="F58" s="576"/>
      <c r="G58" s="576"/>
      <c r="H58" s="576"/>
      <c r="I58" s="576"/>
      <c r="J58" s="576"/>
      <c r="K58" s="576"/>
      <c r="L58" s="576"/>
      <c r="M58" s="576"/>
      <c r="N58" s="576"/>
      <c r="O58" s="576"/>
      <c r="P58" s="576"/>
      <c r="Q58" s="576"/>
      <c r="R58" s="576"/>
      <c r="S58" s="576"/>
      <c r="T58" s="576"/>
      <c r="U58" s="581"/>
      <c r="V58" s="581"/>
      <c r="W58" s="581"/>
      <c r="X58" s="581"/>
      <c r="Y58" s="581"/>
      <c r="Z58" s="581"/>
      <c r="AA58" s="581"/>
      <c r="AB58" s="581"/>
      <c r="AC58" s="583" t="s">
        <v>609</v>
      </c>
      <c r="AD58" s="583"/>
      <c r="AE58" s="583"/>
      <c r="AF58" s="583"/>
      <c r="AG58" s="584"/>
      <c r="AH58" s="576"/>
      <c r="AI58" s="576"/>
      <c r="AJ58" s="576"/>
      <c r="AK58" s="576"/>
      <c r="AL58" s="576"/>
      <c r="AM58" s="576"/>
      <c r="AN58" s="576"/>
      <c r="AO58" s="576"/>
      <c r="AP58" s="576"/>
      <c r="AQ58" s="576"/>
      <c r="AR58" s="576"/>
      <c r="AS58" s="576"/>
      <c r="AT58" s="576"/>
      <c r="AU58" s="578"/>
      <c r="AV58" s="578"/>
      <c r="AW58" s="624"/>
      <c r="AX58" s="45"/>
      <c r="AY58" s="45"/>
      <c r="AZ58" s="45"/>
      <c r="BA58" s="45"/>
      <c r="BB58" s="45"/>
      <c r="BC58" s="45"/>
      <c r="BD58" s="45"/>
      <c r="BE58" s="45"/>
      <c r="BF58" s="45"/>
      <c r="BG58" s="45"/>
      <c r="BH58" s="45"/>
      <c r="BI58" s="45"/>
      <c r="BJ58" s="45"/>
      <c r="BK58" s="45"/>
      <c r="BL58" s="45"/>
      <c r="BM58" s="45"/>
      <c r="BN58" s="45"/>
      <c r="BO58" s="45"/>
      <c r="BP58" s="115" t="s">
        <v>304</v>
      </c>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row>
    <row r="59" spans="1:237" ht="13.5" customHeight="1" thickBot="1" x14ac:dyDescent="0.2">
      <c r="A59" s="619"/>
      <c r="B59" s="574"/>
      <c r="C59" s="574"/>
      <c r="D59" s="580"/>
      <c r="E59" s="580"/>
      <c r="F59" s="580"/>
      <c r="G59" s="580"/>
      <c r="H59" s="580"/>
      <c r="I59" s="580"/>
      <c r="J59" s="580"/>
      <c r="K59" s="580"/>
      <c r="L59" s="580"/>
      <c r="M59" s="580"/>
      <c r="N59" s="580"/>
      <c r="O59" s="580"/>
      <c r="P59" s="580"/>
      <c r="Q59" s="580"/>
      <c r="R59" s="580"/>
      <c r="S59" s="580"/>
      <c r="T59" s="580"/>
      <c r="U59" s="582"/>
      <c r="V59" s="582"/>
      <c r="W59" s="582"/>
      <c r="X59" s="582"/>
      <c r="Y59" s="582"/>
      <c r="Z59" s="582"/>
      <c r="AA59" s="582"/>
      <c r="AB59" s="582"/>
      <c r="AC59" s="585" t="s">
        <v>610</v>
      </c>
      <c r="AD59" s="585"/>
      <c r="AE59" s="585"/>
      <c r="AF59" s="585"/>
      <c r="AG59" s="586"/>
      <c r="AH59" s="580"/>
      <c r="AI59" s="580"/>
      <c r="AJ59" s="580"/>
      <c r="AK59" s="580"/>
      <c r="AL59" s="580"/>
      <c r="AM59" s="580"/>
      <c r="AN59" s="580"/>
      <c r="AO59" s="580"/>
      <c r="AP59" s="580"/>
      <c r="AQ59" s="580"/>
      <c r="AR59" s="580"/>
      <c r="AS59" s="580"/>
      <c r="AT59" s="580"/>
      <c r="AU59" s="578"/>
      <c r="AV59" s="578"/>
      <c r="AW59" s="624"/>
      <c r="AX59" s="45"/>
      <c r="AY59" s="45"/>
      <c r="AZ59" s="45"/>
      <c r="BA59" s="45"/>
      <c r="BB59" s="45"/>
      <c r="BC59" s="45"/>
      <c r="BD59" s="45"/>
      <c r="BE59" s="45"/>
      <c r="BF59" s="45"/>
      <c r="BG59" s="45"/>
      <c r="BH59" s="45"/>
      <c r="BI59" s="45"/>
      <c r="BJ59" s="45"/>
      <c r="BK59" s="45"/>
      <c r="BL59" s="45"/>
      <c r="BM59" s="45"/>
      <c r="BN59" s="45"/>
      <c r="BO59" s="45"/>
      <c r="BP59" s="115" t="s">
        <v>307</v>
      </c>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row>
    <row r="60" spans="1:237" ht="13.5" customHeight="1" thickTop="1" x14ac:dyDescent="0.15">
      <c r="A60" s="619"/>
      <c r="B60" s="574"/>
      <c r="C60" s="574"/>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78"/>
      <c r="AV60" s="578"/>
      <c r="AW60" s="624"/>
      <c r="AX60" s="45"/>
      <c r="AY60" s="45"/>
      <c r="AZ60" s="45"/>
      <c r="BA60" s="45"/>
      <c r="BB60" s="45"/>
      <c r="BC60" s="45"/>
      <c r="BD60" s="45"/>
      <c r="BE60" s="45"/>
      <c r="BF60" s="45"/>
      <c r="BG60" s="45"/>
      <c r="BH60" s="45"/>
      <c r="BI60" s="45"/>
      <c r="BJ60" s="45"/>
      <c r="BK60" s="45"/>
      <c r="BL60" s="45"/>
      <c r="BM60" s="45"/>
      <c r="BN60" s="45"/>
      <c r="BO60" s="45"/>
      <c r="BP60" s="115" t="s">
        <v>317</v>
      </c>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row>
    <row r="61" spans="1:237" x14ac:dyDescent="0.15">
      <c r="A61" s="619"/>
      <c r="B61" s="574"/>
      <c r="C61" s="574"/>
      <c r="D61" s="588" t="s">
        <v>611</v>
      </c>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8"/>
      <c r="AL61" s="588"/>
      <c r="AM61" s="588"/>
      <c r="AN61" s="588"/>
      <c r="AO61" s="588"/>
      <c r="AP61" s="588"/>
      <c r="AQ61" s="588"/>
      <c r="AR61" s="588"/>
      <c r="AS61" s="588"/>
      <c r="AT61" s="588"/>
      <c r="AU61" s="578"/>
      <c r="AV61" s="578"/>
      <c r="AW61" s="624"/>
      <c r="AX61" s="45"/>
      <c r="AY61" s="45"/>
      <c r="AZ61" s="45"/>
      <c r="BA61" s="45"/>
      <c r="BB61" s="45"/>
      <c r="BC61" s="45"/>
      <c r="BD61" s="45"/>
      <c r="BE61" s="45"/>
      <c r="BF61" s="45"/>
      <c r="BG61" s="45"/>
      <c r="BH61" s="45"/>
      <c r="BI61" s="45"/>
      <c r="BJ61" s="45"/>
      <c r="BK61" s="45"/>
      <c r="BL61" s="45"/>
      <c r="BM61" s="45"/>
      <c r="BN61" s="45"/>
      <c r="BO61" s="45"/>
      <c r="BP61" s="115" t="s">
        <v>320</v>
      </c>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row>
    <row r="62" spans="1:237" x14ac:dyDescent="0.15">
      <c r="A62" s="619"/>
      <c r="B62" s="574"/>
      <c r="C62" s="574"/>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8"/>
      <c r="AL62" s="588"/>
      <c r="AM62" s="588"/>
      <c r="AN62" s="588"/>
      <c r="AO62" s="588"/>
      <c r="AP62" s="588"/>
      <c r="AQ62" s="588"/>
      <c r="AR62" s="588"/>
      <c r="AS62" s="588"/>
      <c r="AT62" s="588"/>
      <c r="AU62" s="578"/>
      <c r="AV62" s="578"/>
      <c r="AW62" s="624"/>
      <c r="AX62" s="45"/>
      <c r="AY62" s="45"/>
      <c r="AZ62" s="45"/>
      <c r="BA62" s="45"/>
      <c r="BB62" s="45"/>
      <c r="BC62" s="45"/>
      <c r="BD62" s="45"/>
      <c r="BE62" s="45"/>
      <c r="BF62" s="45"/>
      <c r="BG62" s="45"/>
      <c r="BH62" s="45"/>
      <c r="BI62" s="45"/>
      <c r="BJ62" s="45"/>
      <c r="BK62" s="45"/>
      <c r="BL62" s="45"/>
      <c r="BM62" s="45"/>
      <c r="BN62" s="45"/>
      <c r="BO62" s="45"/>
      <c r="BP62" s="115" t="s">
        <v>323</v>
      </c>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row>
    <row r="63" spans="1:237" x14ac:dyDescent="0.15">
      <c r="A63" s="619"/>
      <c r="B63" s="574"/>
      <c r="C63" s="574"/>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8"/>
      <c r="AV63" s="578"/>
      <c r="AW63" s="624"/>
      <c r="AX63" s="45"/>
      <c r="AY63" s="45"/>
      <c r="AZ63" s="45"/>
      <c r="BA63" s="45"/>
      <c r="BB63" s="45"/>
      <c r="BC63" s="45"/>
      <c r="BD63" s="45"/>
      <c r="BE63" s="45"/>
      <c r="BF63" s="45"/>
      <c r="BG63" s="45"/>
      <c r="BH63" s="45"/>
      <c r="BI63" s="45"/>
      <c r="BJ63" s="45"/>
      <c r="BK63" s="45"/>
      <c r="BL63" s="45"/>
      <c r="BM63" s="45"/>
      <c r="BN63" s="45"/>
      <c r="BO63" s="45"/>
      <c r="BP63" s="115" t="s">
        <v>328</v>
      </c>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row>
    <row r="64" spans="1:237" x14ac:dyDescent="0.15">
      <c r="A64" s="619"/>
      <c r="B64" s="574"/>
      <c r="C64" s="574"/>
      <c r="D64" s="576" t="s">
        <v>612</v>
      </c>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576"/>
      <c r="AU64" s="578"/>
      <c r="AV64" s="578"/>
      <c r="AW64" s="624"/>
      <c r="AX64" s="45"/>
      <c r="AY64" s="45"/>
      <c r="AZ64" s="45"/>
      <c r="BA64" s="45"/>
      <c r="BB64" s="45"/>
      <c r="BC64" s="45"/>
      <c r="BD64" s="45"/>
      <c r="BE64" s="45"/>
      <c r="BF64" s="45"/>
      <c r="BG64" s="45"/>
      <c r="BH64" s="45"/>
      <c r="BI64" s="45"/>
      <c r="BJ64" s="45"/>
      <c r="BK64" s="45"/>
      <c r="BL64" s="45"/>
      <c r="BM64" s="45"/>
      <c r="BN64" s="45"/>
      <c r="BO64" s="45"/>
      <c r="BP64" s="115" t="s">
        <v>331</v>
      </c>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row>
    <row r="65" spans="1:237" x14ac:dyDescent="0.15">
      <c r="A65" s="619"/>
      <c r="B65" s="574"/>
      <c r="C65" s="574"/>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8"/>
      <c r="AV65" s="578"/>
      <c r="AW65" s="624"/>
      <c r="AX65" s="45"/>
      <c r="AY65" s="45"/>
      <c r="AZ65" s="45"/>
      <c r="BA65" s="45"/>
      <c r="BB65" s="45"/>
      <c r="BC65" s="45"/>
      <c r="BD65" s="45"/>
      <c r="BE65" s="45"/>
      <c r="BF65" s="45"/>
      <c r="BG65" s="45"/>
      <c r="BH65" s="45"/>
      <c r="BI65" s="45"/>
      <c r="BJ65" s="45"/>
      <c r="BK65" s="45"/>
      <c r="BL65" s="45"/>
      <c r="BM65" s="45"/>
      <c r="BN65" s="45"/>
      <c r="BO65" s="45"/>
      <c r="BP65" s="115" t="s">
        <v>334</v>
      </c>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row>
    <row r="66" spans="1:237" ht="14.1" customHeight="1" x14ac:dyDescent="0.15">
      <c r="A66" s="619"/>
      <c r="B66" s="574"/>
      <c r="C66" s="574"/>
      <c r="D66" s="574"/>
      <c r="E66" s="574"/>
      <c r="F66" s="574"/>
      <c r="G66" s="574"/>
      <c r="H66" s="574"/>
      <c r="I66" s="574"/>
      <c r="J66" s="577" t="s">
        <v>613</v>
      </c>
      <c r="K66" s="578"/>
      <c r="L66" s="578"/>
      <c r="M66" s="578"/>
      <c r="N66" s="578"/>
      <c r="O66" s="578"/>
      <c r="P66" s="578"/>
      <c r="Q66" s="574"/>
      <c r="R66" s="574"/>
      <c r="S66" s="579" t="s">
        <v>614</v>
      </c>
      <c r="T66" s="579"/>
      <c r="U66" s="579"/>
      <c r="V66" s="579"/>
      <c r="W66" s="579"/>
      <c r="X66" s="579"/>
      <c r="Y66" s="579"/>
      <c r="Z66" s="579"/>
      <c r="AA66" s="579"/>
      <c r="AB66" s="579"/>
      <c r="AC66" s="579"/>
      <c r="AD66" s="574"/>
      <c r="AE66" s="574"/>
      <c r="AF66" s="574"/>
      <c r="AG66" s="574"/>
      <c r="AH66" s="574"/>
      <c r="AI66" s="574"/>
      <c r="AJ66" s="574"/>
      <c r="AK66" s="574"/>
      <c r="AL66" s="574"/>
      <c r="AM66" s="574"/>
      <c r="AN66" s="574"/>
      <c r="AO66" s="574"/>
      <c r="AP66" s="574"/>
      <c r="AQ66" s="574"/>
      <c r="AR66" s="574"/>
      <c r="AS66" s="574"/>
      <c r="AT66" s="574"/>
      <c r="AU66" s="578"/>
      <c r="AV66" s="578"/>
      <c r="AW66" s="624"/>
      <c r="BP66" s="115" t="s">
        <v>336</v>
      </c>
    </row>
    <row r="67" spans="1:237" x14ac:dyDescent="0.15">
      <c r="A67" s="619"/>
      <c r="B67" s="574"/>
      <c r="C67" s="574"/>
      <c r="D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4"/>
      <c r="AL67" s="574"/>
      <c r="AM67" s="574"/>
      <c r="AN67" s="574"/>
      <c r="AO67" s="574"/>
      <c r="AP67" s="574"/>
      <c r="AQ67" s="574"/>
      <c r="AR67" s="574"/>
      <c r="AS67" s="574"/>
      <c r="AT67" s="574"/>
      <c r="AU67" s="578"/>
      <c r="AV67" s="578"/>
      <c r="AW67" s="624"/>
      <c r="BP67" s="115" t="s">
        <v>337</v>
      </c>
    </row>
    <row r="68" spans="1:237" ht="14.1" customHeight="1" x14ac:dyDescent="0.15">
      <c r="A68" s="619"/>
      <c r="B68" s="574"/>
      <c r="C68" s="574"/>
      <c r="D68" s="574"/>
      <c r="E68" s="574"/>
      <c r="F68" s="574"/>
      <c r="G68" s="574"/>
      <c r="H68" s="574"/>
      <c r="I68" s="574"/>
      <c r="J68" s="577"/>
      <c r="K68" s="578"/>
      <c r="L68" s="578"/>
      <c r="M68" s="578"/>
      <c r="N68" s="578"/>
      <c r="O68" s="578"/>
      <c r="P68" s="578"/>
      <c r="Q68" s="574"/>
      <c r="R68" s="574"/>
      <c r="S68" s="579"/>
      <c r="T68" s="579"/>
      <c r="U68" s="579"/>
      <c r="V68" s="579"/>
      <c r="W68" s="579"/>
      <c r="X68" s="579"/>
      <c r="Y68" s="579"/>
      <c r="Z68" s="579"/>
      <c r="AA68" s="579"/>
      <c r="AB68" s="579"/>
      <c r="AC68" s="579"/>
      <c r="AD68" s="574"/>
      <c r="AE68" s="574"/>
      <c r="AF68" s="574"/>
      <c r="AG68" s="574"/>
      <c r="AH68" s="574"/>
      <c r="AI68" s="574"/>
      <c r="AJ68" s="574"/>
      <c r="AK68" s="574"/>
      <c r="AL68" s="574"/>
      <c r="AM68" s="574"/>
      <c r="AN68" s="574"/>
      <c r="AO68" s="574"/>
      <c r="AP68" s="574"/>
      <c r="AQ68" s="574"/>
      <c r="AR68" s="574"/>
      <c r="AS68" s="574"/>
      <c r="AT68" s="574"/>
      <c r="AU68" s="578"/>
      <c r="AV68" s="578"/>
      <c r="AW68" s="624"/>
    </row>
    <row r="69" spans="1:237" x14ac:dyDescent="0.15">
      <c r="A69" s="619"/>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c r="AP69" s="574"/>
      <c r="AQ69" s="574"/>
      <c r="AR69" s="574"/>
      <c r="AS69" s="574"/>
      <c r="AT69" s="574"/>
      <c r="AU69" s="578"/>
      <c r="AV69" s="578"/>
      <c r="AW69" s="624"/>
    </row>
    <row r="70" spans="1:237" ht="13.5" customHeight="1" thickBot="1" x14ac:dyDescent="0.2">
      <c r="A70" s="621"/>
      <c r="B70" s="575"/>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625"/>
      <c r="AV70" s="625"/>
      <c r="AW70" s="626"/>
    </row>
  </sheetData>
  <mergeCells count="113">
    <mergeCell ref="A1:T4"/>
    <mergeCell ref="U1:Z4"/>
    <mergeCell ref="AA1:AE4"/>
    <mergeCell ref="AF1:AI4"/>
    <mergeCell ref="AJ1:AP2"/>
    <mergeCell ref="AQ1:AQ4"/>
    <mergeCell ref="AR1:AW1"/>
    <mergeCell ref="AR2:AW4"/>
    <mergeCell ref="AJ3:AP4"/>
    <mergeCell ref="A5:AW5"/>
    <mergeCell ref="A6:AW7"/>
    <mergeCell ref="AH8:AI9"/>
    <mergeCell ref="AJ8:AK9"/>
    <mergeCell ref="AL8:AM9"/>
    <mergeCell ref="AN8:AO9"/>
    <mergeCell ref="AP8:AQ9"/>
    <mergeCell ref="AR8:AS9"/>
    <mergeCell ref="AT8:AU9"/>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Q17:S17"/>
    <mergeCell ref="U17:X17"/>
    <mergeCell ref="I18:N18"/>
    <mergeCell ref="P18:AT18"/>
    <mergeCell ref="I19:N20"/>
    <mergeCell ref="P19:AT20"/>
    <mergeCell ref="I21:N22"/>
    <mergeCell ref="P21:AT22"/>
    <mergeCell ref="I23:N23"/>
    <mergeCell ref="Q23:S23"/>
    <mergeCell ref="U23:X23"/>
    <mergeCell ref="I24:N24"/>
    <mergeCell ref="P24:AT24"/>
    <mergeCell ref="D25:AT26"/>
    <mergeCell ref="D27:AT28"/>
    <mergeCell ref="D29:AT30"/>
    <mergeCell ref="D31:AT32"/>
    <mergeCell ref="D33:J34"/>
    <mergeCell ref="K33:U34"/>
    <mergeCell ref="V33:AE34"/>
    <mergeCell ref="AF33:AT34"/>
    <mergeCell ref="D35:J36"/>
    <mergeCell ref="K35:U36"/>
    <mergeCell ref="V35:AA36"/>
    <mergeCell ref="AB35:AE36"/>
    <mergeCell ref="AF35:AT36"/>
    <mergeCell ref="D37:J38"/>
    <mergeCell ref="K37:U38"/>
    <mergeCell ref="V37:AA38"/>
    <mergeCell ref="AB37:AE38"/>
    <mergeCell ref="AF37:AT38"/>
    <mergeCell ref="D39:J40"/>
    <mergeCell ref="K39:U40"/>
    <mergeCell ref="V39:AA40"/>
    <mergeCell ref="AB39:AE40"/>
    <mergeCell ref="AF39:AT40"/>
    <mergeCell ref="D41:AT41"/>
    <mergeCell ref="D42:AT43"/>
    <mergeCell ref="D44:AT45"/>
    <mergeCell ref="D46:AT47"/>
    <mergeCell ref="D48:AT49"/>
    <mergeCell ref="D50:AT51"/>
    <mergeCell ref="D52:AT53"/>
    <mergeCell ref="D54:AT55"/>
    <mergeCell ref="D56:T57"/>
    <mergeCell ref="U56:AB57"/>
    <mergeCell ref="AC56:AG57"/>
    <mergeCell ref="AH56:AQ57"/>
    <mergeCell ref="AR56:AT57"/>
    <mergeCell ref="D58:T59"/>
    <mergeCell ref="U58:AB59"/>
    <mergeCell ref="AC58:AG58"/>
    <mergeCell ref="AH58:AQ59"/>
    <mergeCell ref="AR58:AT59"/>
    <mergeCell ref="AC59:AG59"/>
    <mergeCell ref="D60:AT60"/>
    <mergeCell ref="D61:AT62"/>
    <mergeCell ref="D63:AT63"/>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s>
  <phoneticPr fontId="31"/>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workbookViewId="0">
      <selection sqref="A1:J1"/>
    </sheetView>
  </sheetViews>
  <sheetFormatPr defaultColWidth="9" defaultRowHeight="10.5" x14ac:dyDescent="0.15"/>
  <cols>
    <col min="1" max="1" width="10.625" style="31" customWidth="1"/>
    <col min="2" max="2" width="6.125" style="31" customWidth="1"/>
    <col min="3" max="8" width="3.25" style="31" customWidth="1"/>
    <col min="9" max="9" width="12.625" style="31" customWidth="1"/>
    <col min="10" max="10" width="63.625" style="31" customWidth="1"/>
    <col min="11" max="11" width="9" style="31" customWidth="1"/>
    <col min="12" max="16384" width="9" style="31"/>
  </cols>
  <sheetData>
    <row r="1" spans="1:10" ht="5.25" customHeight="1" x14ac:dyDescent="0.15">
      <c r="A1" s="671"/>
      <c r="B1" s="671"/>
      <c r="C1" s="671"/>
      <c r="D1" s="671"/>
      <c r="E1" s="671"/>
      <c r="F1" s="671"/>
      <c r="G1" s="671"/>
      <c r="H1" s="672"/>
      <c r="I1" s="672"/>
      <c r="J1" s="672"/>
    </row>
    <row r="2" spans="1:10" ht="18" customHeight="1" x14ac:dyDescent="0.15">
      <c r="A2" s="673" t="s">
        <v>615</v>
      </c>
      <c r="B2" s="673"/>
      <c r="C2" s="673"/>
      <c r="D2" s="673"/>
      <c r="E2" s="673"/>
      <c r="F2" s="673"/>
      <c r="G2" s="673"/>
      <c r="H2" s="673"/>
      <c r="I2" s="673"/>
      <c r="J2" s="673"/>
    </row>
    <row r="3" spans="1:10" ht="15" customHeight="1" x14ac:dyDescent="0.15">
      <c r="A3" s="672" t="s">
        <v>616</v>
      </c>
      <c r="B3" s="672"/>
      <c r="C3" s="672"/>
      <c r="D3" s="672"/>
      <c r="E3" s="672"/>
      <c r="F3" s="672"/>
      <c r="G3" s="672"/>
      <c r="H3" s="672"/>
      <c r="I3" s="672"/>
      <c r="J3" s="672"/>
    </row>
    <row r="4" spans="1:10" ht="4.5" customHeight="1" x14ac:dyDescent="0.15">
      <c r="A4" s="672"/>
      <c r="B4" s="672"/>
      <c r="C4" s="672"/>
      <c r="D4" s="672"/>
      <c r="E4" s="672"/>
      <c r="F4" s="672"/>
      <c r="G4" s="672"/>
      <c r="H4" s="672"/>
      <c r="I4" s="672"/>
      <c r="J4" s="672"/>
    </row>
    <row r="5" spans="1:10" ht="27" customHeight="1" x14ac:dyDescent="0.15">
      <c r="A5" s="674" t="s">
        <v>617</v>
      </c>
      <c r="B5" s="674"/>
      <c r="C5" s="674"/>
      <c r="D5" s="674"/>
      <c r="E5" s="674"/>
      <c r="F5" s="674"/>
      <c r="G5" s="674"/>
      <c r="H5" s="674"/>
      <c r="I5" s="674"/>
      <c r="J5" s="674"/>
    </row>
    <row r="6" spans="1:10" ht="29.25" customHeight="1" x14ac:dyDescent="0.15">
      <c r="A6" s="669" t="s">
        <v>618</v>
      </c>
      <c r="B6" s="669"/>
      <c r="C6" s="669"/>
      <c r="D6" s="669"/>
      <c r="E6" s="669"/>
      <c r="F6" s="669"/>
      <c r="G6" s="669"/>
      <c r="H6" s="669"/>
      <c r="I6" s="670" t="s">
        <v>422</v>
      </c>
      <c r="J6" s="670"/>
    </row>
    <row r="7" spans="1:10" ht="27.75" customHeight="1" x14ac:dyDescent="0.15">
      <c r="A7" s="669" t="s">
        <v>619</v>
      </c>
      <c r="B7" s="669"/>
      <c r="C7" s="669" t="s">
        <v>620</v>
      </c>
      <c r="D7" s="669"/>
      <c r="E7" s="669"/>
      <c r="F7" s="669"/>
      <c r="G7" s="669"/>
      <c r="H7" s="669"/>
      <c r="I7" s="670" t="s">
        <v>621</v>
      </c>
      <c r="J7" s="677"/>
    </row>
    <row r="8" spans="1:10" ht="39.75" customHeight="1" x14ac:dyDescent="0.15">
      <c r="A8" s="669"/>
      <c r="B8" s="669"/>
      <c r="C8" s="669" t="s">
        <v>622</v>
      </c>
      <c r="D8" s="669"/>
      <c r="E8" s="669"/>
      <c r="F8" s="669"/>
      <c r="G8" s="669"/>
      <c r="H8" s="669"/>
      <c r="I8" s="676" t="s">
        <v>623</v>
      </c>
      <c r="J8" s="676"/>
    </row>
    <row r="9" spans="1:10" ht="125.25" customHeight="1" x14ac:dyDescent="0.15">
      <c r="A9" s="669" t="s">
        <v>624</v>
      </c>
      <c r="B9" s="669"/>
      <c r="C9" s="669" t="s">
        <v>620</v>
      </c>
      <c r="D9" s="669"/>
      <c r="E9" s="669"/>
      <c r="F9" s="669"/>
      <c r="G9" s="669"/>
      <c r="H9" s="669"/>
      <c r="I9" s="675" t="s">
        <v>1141</v>
      </c>
      <c r="J9" s="676"/>
    </row>
    <row r="10" spans="1:10" ht="59.25" customHeight="1" x14ac:dyDescent="0.15">
      <c r="A10" s="669"/>
      <c r="B10" s="669"/>
      <c r="C10" s="669" t="s">
        <v>622</v>
      </c>
      <c r="D10" s="669"/>
      <c r="E10" s="669"/>
      <c r="F10" s="669"/>
      <c r="G10" s="669"/>
      <c r="H10" s="669"/>
      <c r="I10" s="676" t="s">
        <v>625</v>
      </c>
      <c r="J10" s="676"/>
    </row>
    <row r="11" spans="1:10" ht="139.5" customHeight="1" x14ac:dyDescent="0.15">
      <c r="A11" s="670" t="s">
        <v>626</v>
      </c>
      <c r="B11" s="670"/>
      <c r="C11" s="670"/>
      <c r="D11" s="670"/>
      <c r="E11" s="670"/>
      <c r="F11" s="670"/>
      <c r="G11" s="670"/>
      <c r="H11" s="670"/>
      <c r="I11" s="675" t="s">
        <v>1142</v>
      </c>
      <c r="J11" s="676"/>
    </row>
    <row r="12" spans="1:10" ht="45" customHeight="1" x14ac:dyDescent="0.15">
      <c r="A12" s="669" t="s">
        <v>627</v>
      </c>
      <c r="B12" s="669"/>
      <c r="C12" s="669"/>
      <c r="D12" s="669"/>
      <c r="E12" s="669"/>
      <c r="F12" s="669"/>
      <c r="G12" s="669"/>
      <c r="H12" s="669"/>
      <c r="I12" s="676" t="s">
        <v>628</v>
      </c>
      <c r="J12" s="676"/>
    </row>
    <row r="13" spans="1:10" ht="26.25" customHeight="1" x14ac:dyDescent="0.15">
      <c r="A13" s="669" t="s">
        <v>629</v>
      </c>
      <c r="B13" s="669"/>
      <c r="C13" s="669"/>
      <c r="D13" s="669"/>
      <c r="E13" s="669"/>
      <c r="F13" s="669"/>
      <c r="G13" s="669"/>
      <c r="H13" s="669"/>
      <c r="I13" s="676" t="s">
        <v>441</v>
      </c>
      <c r="J13" s="676"/>
    </row>
    <row r="14" spans="1:10" ht="120" customHeight="1" x14ac:dyDescent="0.15">
      <c r="A14" s="669" t="s">
        <v>630</v>
      </c>
      <c r="B14" s="669"/>
      <c r="C14" s="669"/>
      <c r="D14" s="669"/>
      <c r="E14" s="669"/>
      <c r="F14" s="669"/>
      <c r="G14" s="669"/>
      <c r="H14" s="669"/>
      <c r="I14" s="676" t="s">
        <v>631</v>
      </c>
      <c r="J14" s="676"/>
    </row>
    <row r="15" spans="1:10" ht="75" customHeight="1" x14ac:dyDescent="0.15">
      <c r="A15" s="669" t="s">
        <v>632</v>
      </c>
      <c r="B15" s="669"/>
      <c r="C15" s="669"/>
      <c r="D15" s="669"/>
      <c r="E15" s="669"/>
      <c r="F15" s="669"/>
      <c r="G15" s="669"/>
      <c r="H15" s="669"/>
      <c r="I15" s="676" t="s">
        <v>633</v>
      </c>
      <c r="J15" s="676"/>
    </row>
    <row r="16" spans="1:10" ht="45" customHeight="1" x14ac:dyDescent="0.15">
      <c r="A16" s="669" t="s">
        <v>634</v>
      </c>
      <c r="B16" s="669"/>
      <c r="C16" s="669"/>
      <c r="D16" s="669"/>
      <c r="E16" s="669"/>
      <c r="F16" s="669"/>
      <c r="G16" s="669"/>
      <c r="H16" s="669"/>
      <c r="I16" s="676" t="s">
        <v>635</v>
      </c>
      <c r="J16" s="676"/>
    </row>
    <row r="17" spans="1:10" ht="33" customHeight="1" x14ac:dyDescent="0.15">
      <c r="A17" s="669" t="s">
        <v>636</v>
      </c>
      <c r="B17" s="669"/>
      <c r="C17" s="669"/>
      <c r="D17" s="669"/>
      <c r="E17" s="669"/>
      <c r="F17" s="669"/>
      <c r="G17" s="669"/>
      <c r="H17" s="669"/>
      <c r="I17" s="676" t="s">
        <v>637</v>
      </c>
      <c r="J17" s="676"/>
    </row>
    <row r="18" spans="1:10" ht="12.75" customHeight="1" thickBot="1" x14ac:dyDescent="0.2"/>
    <row r="19" spans="1:10" ht="15" customHeight="1" x14ac:dyDescent="0.15">
      <c r="A19" s="678" t="s">
        <v>638</v>
      </c>
      <c r="B19" s="679"/>
      <c r="C19" s="679"/>
      <c r="D19" s="679"/>
      <c r="E19" s="679"/>
      <c r="F19" s="679"/>
      <c r="G19" s="679"/>
      <c r="H19" s="679"/>
      <c r="I19" s="679"/>
      <c r="J19" s="680"/>
    </row>
    <row r="20" spans="1:10" ht="15" customHeight="1" x14ac:dyDescent="0.15">
      <c r="A20" s="96"/>
      <c r="B20" s="97" t="s">
        <v>41</v>
      </c>
      <c r="C20" s="48" t="str">
        <f>'01.入会申込書'!AP25</f>
        <v/>
      </c>
      <c r="D20" s="48" t="s">
        <v>639</v>
      </c>
      <c r="E20" s="48" t="str">
        <f>'01.入会申込書'!AT25</f>
        <v/>
      </c>
      <c r="F20" s="48" t="s">
        <v>640</v>
      </c>
      <c r="G20" s="48" t="str">
        <f>'01.入会申込書'!AX25</f>
        <v/>
      </c>
      <c r="H20" s="48" t="s">
        <v>641</v>
      </c>
      <c r="I20" s="34" t="s">
        <v>642</v>
      </c>
      <c r="J20" s="98" t="str">
        <f>'01.入会申込書'!M39</f>
        <v>　</v>
      </c>
    </row>
    <row r="21" spans="1:10" ht="15" customHeight="1" x14ac:dyDescent="0.15">
      <c r="A21" s="99"/>
      <c r="I21" s="34" t="s">
        <v>643</v>
      </c>
      <c r="J21" s="100" t="str">
        <f>'01.入会申込書'!M35</f>
        <v/>
      </c>
    </row>
    <row r="22" spans="1:10" ht="15" customHeight="1" thickBot="1" x14ac:dyDescent="0.2">
      <c r="A22" s="101"/>
      <c r="B22" s="102"/>
      <c r="C22" s="102"/>
      <c r="D22" s="102"/>
      <c r="E22" s="102"/>
      <c r="F22" s="102"/>
      <c r="G22" s="102"/>
      <c r="H22" s="102"/>
      <c r="I22" s="103" t="s">
        <v>644</v>
      </c>
      <c r="J22" s="104" t="str">
        <f>'01.入会申込書'!M47</f>
        <v/>
      </c>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0"/>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zoomScaleNormal="100" workbookViewId="0">
      <selection sqref="A1:J1"/>
    </sheetView>
  </sheetViews>
  <sheetFormatPr defaultColWidth="9" defaultRowHeight="10.5" x14ac:dyDescent="0.15"/>
  <cols>
    <col min="1" max="1" width="10.625" style="31" customWidth="1"/>
    <col min="2" max="2" width="6.125" style="31" customWidth="1"/>
    <col min="3" max="8" width="3.25" style="31" customWidth="1"/>
    <col min="9" max="9" width="12.625" style="31" customWidth="1"/>
    <col min="10" max="10" width="63.625" style="31" customWidth="1"/>
    <col min="11" max="11" width="9" style="31" customWidth="1"/>
    <col min="12" max="16384" width="9" style="31"/>
  </cols>
  <sheetData>
    <row r="1" spans="1:10" ht="15" customHeight="1" x14ac:dyDescent="0.15">
      <c r="A1" s="671"/>
      <c r="B1" s="671"/>
      <c r="C1" s="671"/>
      <c r="D1" s="671"/>
      <c r="E1" s="671"/>
      <c r="F1" s="671"/>
      <c r="G1" s="671"/>
      <c r="H1" s="672"/>
      <c r="I1" s="672"/>
      <c r="J1" s="672"/>
    </row>
    <row r="2" spans="1:10" ht="18" customHeight="1" x14ac:dyDescent="0.15">
      <c r="A2" s="673" t="s">
        <v>615</v>
      </c>
      <c r="B2" s="673"/>
      <c r="C2" s="673"/>
      <c r="D2" s="673"/>
      <c r="E2" s="673"/>
      <c r="F2" s="673"/>
      <c r="G2" s="673"/>
      <c r="H2" s="673"/>
      <c r="I2" s="673"/>
      <c r="J2" s="673"/>
    </row>
    <row r="3" spans="1:10" ht="15" customHeight="1" x14ac:dyDescent="0.15">
      <c r="A3" s="672" t="s">
        <v>645</v>
      </c>
      <c r="B3" s="672"/>
      <c r="C3" s="672"/>
      <c r="D3" s="672"/>
      <c r="E3" s="672"/>
      <c r="F3" s="672"/>
      <c r="G3" s="672"/>
      <c r="H3" s="672"/>
      <c r="I3" s="672"/>
      <c r="J3" s="672"/>
    </row>
    <row r="4" spans="1:10" ht="15" customHeight="1" x14ac:dyDescent="0.15">
      <c r="A4" s="672"/>
      <c r="B4" s="672"/>
      <c r="C4" s="672"/>
      <c r="D4" s="672"/>
      <c r="E4" s="672"/>
      <c r="F4" s="672"/>
      <c r="G4" s="672"/>
      <c r="H4" s="672"/>
      <c r="I4" s="672"/>
      <c r="J4" s="672"/>
    </row>
    <row r="5" spans="1:10" ht="30" customHeight="1" x14ac:dyDescent="0.15">
      <c r="A5" s="674" t="s">
        <v>617</v>
      </c>
      <c r="B5" s="674"/>
      <c r="C5" s="674"/>
      <c r="D5" s="674"/>
      <c r="E5" s="674"/>
      <c r="F5" s="674"/>
      <c r="G5" s="674"/>
      <c r="H5" s="674"/>
      <c r="I5" s="674"/>
      <c r="J5" s="674"/>
    </row>
    <row r="6" spans="1:10" ht="30" customHeight="1" x14ac:dyDescent="0.15">
      <c r="A6" s="669" t="s">
        <v>618</v>
      </c>
      <c r="B6" s="669"/>
      <c r="C6" s="669"/>
      <c r="D6" s="669"/>
      <c r="E6" s="669"/>
      <c r="F6" s="669"/>
      <c r="G6" s="669"/>
      <c r="H6" s="669"/>
      <c r="I6" s="670" t="s">
        <v>422</v>
      </c>
      <c r="J6" s="670"/>
    </row>
    <row r="7" spans="1:10" ht="30" customHeight="1" x14ac:dyDescent="0.15">
      <c r="A7" s="669" t="s">
        <v>619</v>
      </c>
      <c r="B7" s="669"/>
      <c r="C7" s="669" t="s">
        <v>424</v>
      </c>
      <c r="D7" s="669"/>
      <c r="E7" s="669"/>
      <c r="F7" s="669"/>
      <c r="G7" s="669"/>
      <c r="H7" s="669"/>
      <c r="I7" s="681" t="s">
        <v>1143</v>
      </c>
      <c r="J7" s="677"/>
    </row>
    <row r="8" spans="1:10" ht="44.25" customHeight="1" x14ac:dyDescent="0.15">
      <c r="A8" s="669"/>
      <c r="B8" s="669"/>
      <c r="C8" s="669" t="s">
        <v>622</v>
      </c>
      <c r="D8" s="669"/>
      <c r="E8" s="669"/>
      <c r="F8" s="669"/>
      <c r="G8" s="669"/>
      <c r="H8" s="669"/>
      <c r="I8" s="676" t="s">
        <v>646</v>
      </c>
      <c r="J8" s="676"/>
    </row>
    <row r="9" spans="1:10" ht="77.25" customHeight="1" x14ac:dyDescent="0.15">
      <c r="A9" s="669" t="s">
        <v>624</v>
      </c>
      <c r="B9" s="669"/>
      <c r="C9" s="669" t="s">
        <v>620</v>
      </c>
      <c r="D9" s="669"/>
      <c r="E9" s="669"/>
      <c r="F9" s="669"/>
      <c r="G9" s="669"/>
      <c r="H9" s="669"/>
      <c r="I9" s="676" t="s">
        <v>647</v>
      </c>
      <c r="J9" s="676"/>
    </row>
    <row r="10" spans="1:10" ht="73.5" customHeight="1" x14ac:dyDescent="0.15">
      <c r="A10" s="669"/>
      <c r="B10" s="669"/>
      <c r="C10" s="669" t="s">
        <v>622</v>
      </c>
      <c r="D10" s="669"/>
      <c r="E10" s="669"/>
      <c r="F10" s="669"/>
      <c r="G10" s="669"/>
      <c r="H10" s="669"/>
      <c r="I10" s="676" t="s">
        <v>648</v>
      </c>
      <c r="J10" s="676"/>
    </row>
    <row r="11" spans="1:10" ht="111.75" customHeight="1" x14ac:dyDescent="0.15">
      <c r="A11" s="676" t="s">
        <v>626</v>
      </c>
      <c r="B11" s="676"/>
      <c r="C11" s="676"/>
      <c r="D11" s="676"/>
      <c r="E11" s="676"/>
      <c r="F11" s="676"/>
      <c r="G11" s="676"/>
      <c r="H11" s="676"/>
      <c r="I11" s="676" t="s">
        <v>649</v>
      </c>
      <c r="J11" s="676"/>
    </row>
    <row r="12" spans="1:10" ht="51.75" customHeight="1" x14ac:dyDescent="0.15">
      <c r="A12" s="682" t="s">
        <v>627</v>
      </c>
      <c r="B12" s="683"/>
      <c r="C12" s="683"/>
      <c r="D12" s="683"/>
      <c r="E12" s="683"/>
      <c r="F12" s="683"/>
      <c r="G12" s="683"/>
      <c r="H12" s="684"/>
      <c r="I12" s="685" t="s">
        <v>650</v>
      </c>
      <c r="J12" s="686"/>
    </row>
    <row r="13" spans="1:10" ht="30" customHeight="1" x14ac:dyDescent="0.15">
      <c r="A13" s="669" t="s">
        <v>629</v>
      </c>
      <c r="B13" s="669"/>
      <c r="C13" s="669"/>
      <c r="D13" s="669"/>
      <c r="E13" s="669"/>
      <c r="F13" s="669"/>
      <c r="G13" s="669"/>
      <c r="H13" s="669"/>
      <c r="I13" s="685" t="s">
        <v>441</v>
      </c>
      <c r="J13" s="686"/>
    </row>
    <row r="14" spans="1:10" ht="120" customHeight="1" x14ac:dyDescent="0.15">
      <c r="A14" s="669" t="s">
        <v>630</v>
      </c>
      <c r="B14" s="669"/>
      <c r="C14" s="669"/>
      <c r="D14" s="669"/>
      <c r="E14" s="669"/>
      <c r="F14" s="669"/>
      <c r="G14" s="669"/>
      <c r="H14" s="669"/>
      <c r="I14" s="685" t="s">
        <v>651</v>
      </c>
      <c r="J14" s="686"/>
    </row>
    <row r="15" spans="1:10" ht="78" customHeight="1" x14ac:dyDescent="0.15">
      <c r="A15" s="682" t="s">
        <v>632</v>
      </c>
      <c r="B15" s="683"/>
      <c r="C15" s="683"/>
      <c r="D15" s="683"/>
      <c r="E15" s="683"/>
      <c r="F15" s="683"/>
      <c r="G15" s="683"/>
      <c r="H15" s="684"/>
      <c r="I15" s="685" t="s">
        <v>652</v>
      </c>
      <c r="J15" s="686"/>
    </row>
    <row r="16" spans="1:10" ht="45" customHeight="1" x14ac:dyDescent="0.15">
      <c r="A16" s="682" t="s">
        <v>634</v>
      </c>
      <c r="B16" s="683"/>
      <c r="C16" s="683"/>
      <c r="D16" s="683"/>
      <c r="E16" s="683"/>
      <c r="F16" s="683"/>
      <c r="G16" s="683"/>
      <c r="H16" s="684"/>
      <c r="I16" s="685" t="s">
        <v>653</v>
      </c>
      <c r="J16" s="686"/>
    </row>
    <row r="17" spans="1:10" ht="41.25" customHeight="1" x14ac:dyDescent="0.15">
      <c r="A17" s="682" t="s">
        <v>636</v>
      </c>
      <c r="B17" s="683"/>
      <c r="C17" s="683"/>
      <c r="D17" s="683"/>
      <c r="E17" s="683"/>
      <c r="F17" s="683"/>
      <c r="G17" s="683"/>
      <c r="H17" s="684"/>
      <c r="I17" s="685" t="s">
        <v>637</v>
      </c>
      <c r="J17" s="686"/>
    </row>
    <row r="18" spans="1:10" ht="18" customHeight="1" thickBot="1" x14ac:dyDescent="0.2"/>
    <row r="19" spans="1:10" ht="15" customHeight="1" x14ac:dyDescent="0.15">
      <c r="A19" s="6" t="s">
        <v>638</v>
      </c>
      <c r="B19" s="5"/>
      <c r="C19" s="5"/>
      <c r="D19" s="5"/>
      <c r="E19" s="5"/>
      <c r="F19" s="5"/>
      <c r="G19" s="5"/>
      <c r="H19" s="5"/>
      <c r="I19" s="5"/>
      <c r="J19" s="4"/>
    </row>
    <row r="20" spans="1:10" ht="15" customHeight="1" x14ac:dyDescent="0.15">
      <c r="A20" s="96"/>
      <c r="B20" s="97" t="s">
        <v>41</v>
      </c>
      <c r="C20" s="48" t="str">
        <f>'01.入会申込書'!AP25</f>
        <v/>
      </c>
      <c r="D20" s="48" t="s">
        <v>639</v>
      </c>
      <c r="E20" s="48" t="str">
        <f>'01.入会申込書'!AT25</f>
        <v/>
      </c>
      <c r="F20" s="48" t="s">
        <v>640</v>
      </c>
      <c r="G20" s="48" t="str">
        <f>'01.入会申込書'!AX25</f>
        <v/>
      </c>
      <c r="H20" s="48" t="s">
        <v>641</v>
      </c>
      <c r="I20" s="34" t="s">
        <v>642</v>
      </c>
      <c r="J20" s="98" t="str">
        <f>'01.入会申込書'!M39</f>
        <v>　</v>
      </c>
    </row>
    <row r="21" spans="1:10" ht="15" customHeight="1" x14ac:dyDescent="0.15">
      <c r="A21" s="99"/>
      <c r="I21" s="34" t="s">
        <v>643</v>
      </c>
      <c r="J21" s="100" t="str">
        <f>'01.入会申込書'!M35</f>
        <v/>
      </c>
    </row>
    <row r="22" spans="1:10" ht="15" customHeight="1" thickBot="1" x14ac:dyDescent="0.2">
      <c r="A22" s="101"/>
      <c r="B22" s="102"/>
      <c r="C22" s="102"/>
      <c r="D22" s="102"/>
      <c r="E22" s="102"/>
      <c r="F22" s="102"/>
      <c r="G22" s="102"/>
      <c r="H22" s="102"/>
      <c r="I22" s="103" t="s">
        <v>644</v>
      </c>
      <c r="J22" s="104" t="str">
        <f>'01.入会申込書'!M47</f>
        <v/>
      </c>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0"/>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zoomScaleNormal="100" workbookViewId="0">
      <selection sqref="A1:K1"/>
    </sheetView>
  </sheetViews>
  <sheetFormatPr defaultColWidth="9" defaultRowHeight="13.5" x14ac:dyDescent="0.15"/>
  <cols>
    <col min="1" max="1" width="0.375" style="14" customWidth="1"/>
    <col min="2" max="8" width="2.125" style="14" customWidth="1"/>
    <col min="9" max="9" width="0.375" style="14" customWidth="1"/>
    <col min="10" max="60" width="2.125" style="14" customWidth="1"/>
    <col min="61" max="61" width="9" style="14" customWidth="1"/>
    <col min="62" max="16384" width="9" style="14"/>
  </cols>
  <sheetData>
    <row r="1" spans="1:46" s="17" customFormat="1" ht="10.5" customHeight="1" x14ac:dyDescent="0.15">
      <c r="A1" s="840" t="s">
        <v>338</v>
      </c>
      <c r="B1" s="841"/>
      <c r="C1" s="841"/>
      <c r="D1" s="841"/>
      <c r="E1" s="841"/>
      <c r="F1" s="841"/>
      <c r="G1" s="841"/>
      <c r="H1" s="841"/>
      <c r="I1" s="841"/>
      <c r="J1" s="841"/>
      <c r="K1" s="842"/>
      <c r="L1" s="843" t="s">
        <v>339</v>
      </c>
      <c r="M1" s="844"/>
      <c r="N1" s="844"/>
      <c r="O1" s="844"/>
      <c r="P1" s="844"/>
      <c r="Q1" s="844" t="s">
        <v>340</v>
      </c>
      <c r="R1" s="848"/>
      <c r="S1" s="848"/>
      <c r="T1" s="848"/>
      <c r="U1" s="848"/>
      <c r="V1" s="848"/>
      <c r="W1" s="848"/>
      <c r="X1" s="848"/>
      <c r="Y1" s="848"/>
      <c r="Z1" s="848"/>
      <c r="AA1" s="848"/>
      <c r="AB1" s="848"/>
      <c r="AC1" s="848"/>
      <c r="AD1" s="848"/>
      <c r="AE1" s="848"/>
      <c r="AF1" s="848"/>
      <c r="AG1" s="848"/>
      <c r="AH1" s="848"/>
      <c r="AI1" s="851" t="s">
        <v>341</v>
      </c>
      <c r="AJ1" s="845"/>
      <c r="AK1" s="718"/>
      <c r="AL1" s="718"/>
      <c r="AM1" s="718"/>
      <c r="AN1" s="718"/>
      <c r="AO1" s="718"/>
      <c r="AP1" s="718"/>
      <c r="AQ1" s="718"/>
      <c r="AR1" s="718"/>
      <c r="AS1" s="718"/>
      <c r="AT1" s="718"/>
    </row>
    <row r="2" spans="1:46" s="17" customFormat="1" ht="10.5" customHeight="1" x14ac:dyDescent="0.15">
      <c r="A2" s="854"/>
      <c r="B2" s="855"/>
      <c r="C2" s="855"/>
      <c r="D2" s="855"/>
      <c r="E2" s="855"/>
      <c r="F2" s="855"/>
      <c r="G2" s="855"/>
      <c r="H2" s="855"/>
      <c r="I2" s="855"/>
      <c r="J2" s="855"/>
      <c r="K2" s="856"/>
      <c r="L2" s="845"/>
      <c r="M2" s="718"/>
      <c r="N2" s="718"/>
      <c r="O2" s="718"/>
      <c r="P2" s="718"/>
      <c r="Q2" s="718"/>
      <c r="R2" s="849"/>
      <c r="S2" s="849"/>
      <c r="T2" s="849"/>
      <c r="U2" s="849"/>
      <c r="V2" s="849"/>
      <c r="W2" s="849"/>
      <c r="X2" s="849"/>
      <c r="Y2" s="849"/>
      <c r="Z2" s="849"/>
      <c r="AA2" s="849"/>
      <c r="AB2" s="849"/>
      <c r="AC2" s="849"/>
      <c r="AD2" s="849"/>
      <c r="AE2" s="849"/>
      <c r="AF2" s="849"/>
      <c r="AG2" s="849"/>
      <c r="AH2" s="849"/>
      <c r="AI2" s="852"/>
      <c r="AJ2" s="845"/>
      <c r="AK2" s="718"/>
      <c r="AL2" s="718"/>
      <c r="AM2" s="718"/>
      <c r="AN2" s="718"/>
      <c r="AO2" s="718"/>
      <c r="AP2" s="718"/>
      <c r="AQ2" s="718"/>
      <c r="AR2" s="718"/>
      <c r="AS2" s="718"/>
      <c r="AT2" s="718"/>
    </row>
    <row r="3" spans="1:46" s="17" customFormat="1" ht="5.25" customHeight="1" x14ac:dyDescent="0.15">
      <c r="A3" s="857"/>
      <c r="B3" s="855"/>
      <c r="C3" s="855"/>
      <c r="D3" s="855"/>
      <c r="E3" s="855"/>
      <c r="F3" s="855"/>
      <c r="G3" s="855"/>
      <c r="H3" s="855"/>
      <c r="I3" s="855"/>
      <c r="J3" s="855"/>
      <c r="K3" s="856"/>
      <c r="L3" s="846"/>
      <c r="M3" s="847"/>
      <c r="N3" s="847"/>
      <c r="O3" s="847"/>
      <c r="P3" s="847"/>
      <c r="Q3" s="847"/>
      <c r="R3" s="850"/>
      <c r="S3" s="850"/>
      <c r="T3" s="850"/>
      <c r="U3" s="850"/>
      <c r="V3" s="850"/>
      <c r="W3" s="850"/>
      <c r="X3" s="850"/>
      <c r="Y3" s="850"/>
      <c r="Z3" s="850"/>
      <c r="AA3" s="850"/>
      <c r="AB3" s="850"/>
      <c r="AC3" s="850"/>
      <c r="AD3" s="850"/>
      <c r="AE3" s="850"/>
      <c r="AF3" s="850"/>
      <c r="AG3" s="850"/>
      <c r="AH3" s="850"/>
      <c r="AI3" s="853"/>
      <c r="AJ3" s="845"/>
      <c r="AK3" s="718"/>
      <c r="AL3" s="718"/>
      <c r="AM3" s="718"/>
      <c r="AN3" s="718"/>
      <c r="AO3" s="718"/>
      <c r="AP3" s="718"/>
      <c r="AQ3" s="718"/>
      <c r="AR3" s="718"/>
      <c r="AS3" s="718"/>
      <c r="AT3" s="718"/>
    </row>
    <row r="4" spans="1:46" s="17" customFormat="1" ht="5.25" customHeight="1" x14ac:dyDescent="0.15">
      <c r="A4" s="857"/>
      <c r="B4" s="855"/>
      <c r="C4" s="855"/>
      <c r="D4" s="855"/>
      <c r="E4" s="855"/>
      <c r="F4" s="855"/>
      <c r="G4" s="855"/>
      <c r="H4" s="855"/>
      <c r="I4" s="855"/>
      <c r="J4" s="855"/>
      <c r="K4" s="856"/>
      <c r="L4" s="843" t="s">
        <v>342</v>
      </c>
      <c r="M4" s="844"/>
      <c r="N4" s="844"/>
      <c r="O4" s="844"/>
      <c r="P4" s="844"/>
      <c r="Q4" s="844" t="s">
        <v>343</v>
      </c>
      <c r="R4" s="848"/>
      <c r="S4" s="848"/>
      <c r="T4" s="848"/>
      <c r="U4" s="848"/>
      <c r="V4" s="848"/>
      <c r="W4" s="848"/>
      <c r="X4" s="848"/>
      <c r="Y4" s="848"/>
      <c r="Z4" s="848"/>
      <c r="AA4" s="848"/>
      <c r="AB4" s="848"/>
      <c r="AC4" s="848"/>
      <c r="AD4" s="848"/>
      <c r="AE4" s="848"/>
      <c r="AF4" s="848"/>
      <c r="AG4" s="848"/>
      <c r="AH4" s="848"/>
      <c r="AI4" s="851" t="s">
        <v>344</v>
      </c>
      <c r="AJ4" s="845"/>
      <c r="AK4" s="718"/>
      <c r="AL4" s="718"/>
      <c r="AM4" s="718"/>
      <c r="AN4" s="718"/>
      <c r="AO4" s="718"/>
      <c r="AP4" s="718"/>
      <c r="AQ4" s="718"/>
      <c r="AR4" s="718"/>
      <c r="AS4" s="718"/>
      <c r="AT4" s="718"/>
    </row>
    <row r="5" spans="1:46" s="17" customFormat="1" ht="10.5" customHeight="1" x14ac:dyDescent="0.15">
      <c r="A5" s="857"/>
      <c r="B5" s="855"/>
      <c r="C5" s="855"/>
      <c r="D5" s="855"/>
      <c r="E5" s="855"/>
      <c r="F5" s="855"/>
      <c r="G5" s="855"/>
      <c r="H5" s="855"/>
      <c r="I5" s="855"/>
      <c r="J5" s="855"/>
      <c r="K5" s="856"/>
      <c r="L5" s="845"/>
      <c r="M5" s="718"/>
      <c r="N5" s="718"/>
      <c r="O5" s="718"/>
      <c r="P5" s="718"/>
      <c r="Q5" s="718"/>
      <c r="R5" s="849"/>
      <c r="S5" s="849"/>
      <c r="T5" s="849"/>
      <c r="U5" s="849"/>
      <c r="V5" s="849"/>
      <c r="W5" s="849"/>
      <c r="X5" s="849"/>
      <c r="Y5" s="849"/>
      <c r="Z5" s="849"/>
      <c r="AA5" s="849"/>
      <c r="AB5" s="849"/>
      <c r="AC5" s="849"/>
      <c r="AD5" s="849"/>
      <c r="AE5" s="849"/>
      <c r="AF5" s="849"/>
      <c r="AG5" s="849"/>
      <c r="AH5" s="849"/>
      <c r="AI5" s="852"/>
      <c r="AJ5" s="845"/>
      <c r="AK5" s="718"/>
      <c r="AL5" s="718"/>
      <c r="AM5" s="718"/>
      <c r="AN5" s="718"/>
      <c r="AO5" s="718"/>
      <c r="AP5" s="718"/>
      <c r="AQ5" s="718"/>
      <c r="AR5" s="718"/>
      <c r="AS5" s="718"/>
      <c r="AT5" s="718"/>
    </row>
    <row r="6" spans="1:46" s="17" customFormat="1" ht="10.5" customHeight="1" x14ac:dyDescent="0.15">
      <c r="A6" s="857"/>
      <c r="B6" s="855"/>
      <c r="C6" s="855"/>
      <c r="D6" s="855"/>
      <c r="E6" s="855"/>
      <c r="F6" s="855"/>
      <c r="G6" s="855"/>
      <c r="H6" s="855"/>
      <c r="I6" s="855"/>
      <c r="J6" s="855"/>
      <c r="K6" s="856"/>
      <c r="L6" s="845"/>
      <c r="M6" s="718"/>
      <c r="N6" s="718"/>
      <c r="O6" s="718"/>
      <c r="P6" s="847"/>
      <c r="Q6" s="847"/>
      <c r="R6" s="850"/>
      <c r="S6" s="850"/>
      <c r="T6" s="850"/>
      <c r="U6" s="850"/>
      <c r="V6" s="850"/>
      <c r="W6" s="850"/>
      <c r="X6" s="850"/>
      <c r="Y6" s="850"/>
      <c r="Z6" s="850"/>
      <c r="AA6" s="850"/>
      <c r="AB6" s="850"/>
      <c r="AC6" s="850"/>
      <c r="AD6" s="850"/>
      <c r="AE6" s="850"/>
      <c r="AF6" s="850"/>
      <c r="AG6" s="850"/>
      <c r="AH6" s="850"/>
      <c r="AI6" s="853"/>
      <c r="AJ6" s="845"/>
      <c r="AK6" s="718"/>
      <c r="AL6" s="718"/>
      <c r="AM6" s="718"/>
      <c r="AN6" s="718"/>
      <c r="AO6" s="718"/>
      <c r="AP6" s="718"/>
      <c r="AQ6" s="718"/>
      <c r="AR6" s="718"/>
      <c r="AS6" s="718"/>
      <c r="AT6" s="718"/>
    </row>
    <row r="7" spans="1:46" s="17" customFormat="1" ht="10.5" customHeight="1" x14ac:dyDescent="0.15">
      <c r="A7" s="840" t="s">
        <v>345</v>
      </c>
      <c r="B7" s="841"/>
      <c r="C7" s="841"/>
      <c r="D7" s="841"/>
      <c r="E7" s="841"/>
      <c r="F7" s="841"/>
      <c r="G7" s="841"/>
      <c r="H7" s="841"/>
      <c r="I7" s="841"/>
      <c r="J7" s="841"/>
      <c r="K7" s="841"/>
      <c r="L7" s="841"/>
      <c r="M7" s="841"/>
      <c r="N7" s="841"/>
      <c r="O7" s="842"/>
      <c r="P7" s="840"/>
      <c r="Q7" s="858"/>
      <c r="R7" s="858"/>
      <c r="S7" s="858"/>
      <c r="T7" s="858"/>
      <c r="U7" s="858"/>
      <c r="V7" s="858"/>
      <c r="W7" s="858"/>
      <c r="X7" s="858"/>
      <c r="Y7" s="858"/>
      <c r="Z7" s="858"/>
      <c r="AA7" s="858"/>
      <c r="AB7" s="858"/>
      <c r="AC7" s="859"/>
      <c r="AD7" s="840" t="s">
        <v>346</v>
      </c>
      <c r="AE7" s="858"/>
      <c r="AF7" s="858"/>
      <c r="AG7" s="858"/>
      <c r="AH7" s="858"/>
      <c r="AI7" s="859"/>
      <c r="AJ7" s="845"/>
      <c r="AK7" s="718"/>
      <c r="AL7" s="718"/>
      <c r="AM7" s="718"/>
      <c r="AN7" s="718"/>
      <c r="AO7" s="718"/>
      <c r="AP7" s="718"/>
      <c r="AQ7" s="718"/>
      <c r="AR7" s="718"/>
      <c r="AS7" s="718"/>
      <c r="AT7" s="718"/>
    </row>
    <row r="8" spans="1:46" s="17" customFormat="1" ht="10.5" customHeight="1" x14ac:dyDescent="0.15">
      <c r="A8" s="854"/>
      <c r="B8" s="855"/>
      <c r="C8" s="855"/>
      <c r="D8" s="855"/>
      <c r="E8" s="855"/>
      <c r="F8" s="855"/>
      <c r="G8" s="855"/>
      <c r="H8" s="855"/>
      <c r="I8" s="855"/>
      <c r="J8" s="855"/>
      <c r="K8" s="855"/>
      <c r="L8" s="855"/>
      <c r="M8" s="855"/>
      <c r="N8" s="855"/>
      <c r="O8" s="856"/>
      <c r="P8" s="860"/>
      <c r="Q8" s="861"/>
      <c r="R8" s="861"/>
      <c r="S8" s="861"/>
      <c r="T8" s="861"/>
      <c r="U8" s="861"/>
      <c r="V8" s="861"/>
      <c r="W8" s="861"/>
      <c r="X8" s="861"/>
      <c r="Y8" s="861"/>
      <c r="Z8" s="861"/>
      <c r="AA8" s="861"/>
      <c r="AB8" s="861"/>
      <c r="AC8" s="862"/>
      <c r="AD8" s="843"/>
      <c r="AE8" s="844"/>
      <c r="AF8" s="844"/>
      <c r="AG8" s="844"/>
      <c r="AH8" s="844"/>
      <c r="AI8" s="851"/>
      <c r="AJ8" s="845"/>
      <c r="AK8" s="718"/>
      <c r="AL8" s="718"/>
      <c r="AM8" s="718"/>
      <c r="AN8" s="718"/>
      <c r="AO8" s="718"/>
      <c r="AP8" s="718"/>
      <c r="AQ8" s="718"/>
      <c r="AR8" s="718"/>
      <c r="AS8" s="718"/>
      <c r="AT8" s="718"/>
    </row>
    <row r="9" spans="1:46" s="17" customFormat="1" ht="10.5" customHeight="1" x14ac:dyDescent="0.15">
      <c r="A9" s="857"/>
      <c r="B9" s="855"/>
      <c r="C9" s="855"/>
      <c r="D9" s="855"/>
      <c r="E9" s="855"/>
      <c r="F9" s="855"/>
      <c r="G9" s="855"/>
      <c r="H9" s="855"/>
      <c r="I9" s="855"/>
      <c r="J9" s="855"/>
      <c r="K9" s="855"/>
      <c r="L9" s="855"/>
      <c r="M9" s="855"/>
      <c r="N9" s="855"/>
      <c r="O9" s="856"/>
      <c r="P9" s="863"/>
      <c r="Q9" s="864"/>
      <c r="R9" s="864"/>
      <c r="S9" s="864"/>
      <c r="T9" s="864"/>
      <c r="U9" s="864"/>
      <c r="V9" s="864"/>
      <c r="W9" s="864"/>
      <c r="X9" s="864"/>
      <c r="Y9" s="864"/>
      <c r="Z9" s="864"/>
      <c r="AA9" s="864"/>
      <c r="AB9" s="864"/>
      <c r="AC9" s="865"/>
      <c r="AD9" s="845"/>
      <c r="AE9" s="718"/>
      <c r="AF9" s="718"/>
      <c r="AG9" s="718"/>
      <c r="AH9" s="718"/>
      <c r="AI9" s="852"/>
      <c r="AJ9" s="845"/>
      <c r="AK9" s="718"/>
      <c r="AL9" s="718"/>
      <c r="AM9" s="718"/>
      <c r="AN9" s="718"/>
      <c r="AO9" s="718"/>
      <c r="AP9" s="718"/>
      <c r="AQ9" s="718"/>
      <c r="AR9" s="718"/>
      <c r="AS9" s="718"/>
      <c r="AT9" s="718"/>
    </row>
    <row r="10" spans="1:46" s="17" customFormat="1" ht="10.5" customHeight="1" x14ac:dyDescent="0.15">
      <c r="A10" s="857"/>
      <c r="B10" s="855"/>
      <c r="C10" s="855"/>
      <c r="D10" s="855"/>
      <c r="E10" s="855"/>
      <c r="F10" s="855"/>
      <c r="G10" s="855"/>
      <c r="H10" s="855"/>
      <c r="I10" s="855"/>
      <c r="J10" s="855"/>
      <c r="K10" s="855"/>
      <c r="L10" s="855"/>
      <c r="M10" s="855"/>
      <c r="N10" s="855"/>
      <c r="O10" s="856"/>
      <c r="P10" s="866"/>
      <c r="Q10" s="867"/>
      <c r="R10" s="867"/>
      <c r="S10" s="867"/>
      <c r="T10" s="867"/>
      <c r="U10" s="867"/>
      <c r="V10" s="867"/>
      <c r="W10" s="867"/>
      <c r="X10" s="867"/>
      <c r="Y10" s="867"/>
      <c r="Z10" s="867"/>
      <c r="AA10" s="867"/>
      <c r="AB10" s="867"/>
      <c r="AC10" s="868"/>
      <c r="AD10" s="846"/>
      <c r="AE10" s="847"/>
      <c r="AF10" s="847"/>
      <c r="AG10" s="847"/>
      <c r="AH10" s="847"/>
      <c r="AI10" s="853"/>
      <c r="AJ10" s="845"/>
      <c r="AK10" s="718"/>
      <c r="AL10" s="718"/>
      <c r="AM10" s="718"/>
      <c r="AN10" s="718"/>
      <c r="AO10" s="718"/>
      <c r="AP10" s="718"/>
      <c r="AQ10" s="718"/>
      <c r="AR10" s="718"/>
      <c r="AS10" s="718"/>
      <c r="AT10" s="718"/>
    </row>
    <row r="11" spans="1:46" ht="6" customHeight="1" x14ac:dyDescent="0.15">
      <c r="A11" s="836" t="s">
        <v>347</v>
      </c>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row>
    <row r="12" spans="1:46" ht="6.75" customHeight="1" x14ac:dyDescent="0.15">
      <c r="A12" s="578"/>
      <c r="B12" s="578"/>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row>
    <row r="13" spans="1:46" ht="10.5" customHeight="1" x14ac:dyDescent="0.15">
      <c r="A13" s="578"/>
      <c r="B13" s="578"/>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row>
    <row r="14" spans="1:46" ht="10.5" customHeight="1" x14ac:dyDescent="0.15">
      <c r="A14" s="578"/>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row>
    <row r="15" spans="1:46" ht="6" customHeight="1" x14ac:dyDescent="0.15">
      <c r="A15" s="578"/>
      <c r="B15" s="578"/>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row>
    <row r="16" spans="1:46" ht="6.75" customHeight="1" x14ac:dyDescent="0.15">
      <c r="A16" s="578"/>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row>
    <row r="17" spans="1:46" ht="3.75" customHeight="1" x14ac:dyDescent="0.15">
      <c r="A17" s="578"/>
      <c r="B17" s="578"/>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8"/>
      <c r="AL17" s="578"/>
      <c r="AM17" s="578"/>
      <c r="AN17" s="578"/>
      <c r="AO17" s="578"/>
      <c r="AP17" s="578"/>
      <c r="AQ17" s="578"/>
      <c r="AR17" s="578"/>
      <c r="AS17" s="578"/>
      <c r="AT17" s="578"/>
    </row>
    <row r="18" spans="1:46" ht="5.25" customHeight="1" x14ac:dyDescent="0.15">
      <c r="A18" s="578"/>
      <c r="B18" s="578"/>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c r="AM18" s="578"/>
      <c r="AN18" s="578"/>
      <c r="AO18" s="578"/>
      <c r="AP18" s="578"/>
      <c r="AQ18" s="578"/>
      <c r="AR18" s="578"/>
      <c r="AS18" s="578"/>
      <c r="AT18" s="578"/>
    </row>
    <row r="19" spans="1:46" s="45" customFormat="1" ht="10.5" customHeight="1" x14ac:dyDescent="0.15">
      <c r="A19" s="837" t="s">
        <v>348</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row>
    <row r="20" spans="1:46" s="45" customFormat="1" ht="10.5" customHeight="1" x14ac:dyDescent="0.15">
      <c r="A20" s="578"/>
      <c r="B20" s="578"/>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R20" s="578"/>
      <c r="AS20" s="578"/>
      <c r="AT20" s="578"/>
    </row>
    <row r="21" spans="1:46" s="45" customFormat="1" ht="10.5" customHeight="1" x14ac:dyDescent="0.15">
      <c r="A21" s="813"/>
      <c r="B21" s="813"/>
      <c r="C21" s="813"/>
      <c r="D21" s="813"/>
      <c r="E21" s="813"/>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row>
    <row r="22" spans="1:46" s="45" customFormat="1" ht="10.5" customHeight="1" x14ac:dyDescent="0.15">
      <c r="A22" s="837" t="s">
        <v>349</v>
      </c>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row>
    <row r="23" spans="1:46" s="45" customFormat="1" ht="10.5" customHeight="1" x14ac:dyDescent="0.15">
      <c r="A23" s="578"/>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row>
    <row r="24" spans="1:46" s="45" customFormat="1" ht="10.5" customHeight="1" x14ac:dyDescent="0.15">
      <c r="B24" s="838" t="s">
        <v>1144</v>
      </c>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2"/>
      <c r="AE24" s="2"/>
      <c r="AF24" s="2"/>
      <c r="AG24" s="633" t="s">
        <v>350</v>
      </c>
      <c r="AH24" s="633"/>
      <c r="AI24" s="839" t="str">
        <f>'01.入会申込書'!AP25</f>
        <v/>
      </c>
      <c r="AJ24" s="839"/>
      <c r="AK24" s="633" t="s">
        <v>351</v>
      </c>
      <c r="AL24" s="633"/>
      <c r="AM24" s="839" t="str">
        <f>'01.入会申込書'!AT25</f>
        <v/>
      </c>
      <c r="AN24" s="839"/>
      <c r="AO24" s="633" t="s">
        <v>352</v>
      </c>
      <c r="AP24" s="633"/>
      <c r="AQ24" s="839" t="str">
        <f>'01.入会申込書'!AX25</f>
        <v/>
      </c>
      <c r="AR24" s="839"/>
      <c r="AS24" s="633" t="s">
        <v>353</v>
      </c>
      <c r="AT24" s="633"/>
    </row>
    <row r="25" spans="1:46" s="45" customFormat="1" ht="10.5" customHeight="1" x14ac:dyDescent="0.15">
      <c r="A25" s="14"/>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2"/>
      <c r="AE25" s="2"/>
      <c r="AF25" s="2"/>
      <c r="AG25" s="633"/>
      <c r="AH25" s="633"/>
      <c r="AI25" s="839"/>
      <c r="AJ25" s="839"/>
      <c r="AK25" s="633"/>
      <c r="AL25" s="633"/>
      <c r="AM25" s="839"/>
      <c r="AN25" s="839"/>
      <c r="AO25" s="633"/>
      <c r="AP25" s="633"/>
      <c r="AQ25" s="839"/>
      <c r="AR25" s="839"/>
      <c r="AS25" s="633"/>
      <c r="AT25" s="633"/>
    </row>
    <row r="26" spans="1:46" s="45" customFormat="1" ht="7.5" customHeight="1" x14ac:dyDescent="0.15">
      <c r="A26" s="812"/>
      <c r="B26" s="813"/>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row>
    <row r="27" spans="1:46" s="45" customFormat="1" ht="11.25" customHeight="1" x14ac:dyDescent="0.15">
      <c r="A27" s="750"/>
      <c r="B27" s="746"/>
      <c r="C27" s="746"/>
      <c r="D27" s="746"/>
      <c r="E27" s="792" t="s">
        <v>354</v>
      </c>
      <c r="F27" s="793"/>
      <c r="G27" s="793"/>
      <c r="H27" s="793"/>
      <c r="I27" s="74"/>
      <c r="J27" s="814" t="str">
        <f>'01.入会申込書'!M33</f>
        <v/>
      </c>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6"/>
    </row>
    <row r="28" spans="1:46" s="45" customFormat="1" ht="11.25" customHeight="1" x14ac:dyDescent="0.15">
      <c r="A28" s="751"/>
      <c r="B28" s="577" t="s">
        <v>355</v>
      </c>
      <c r="C28" s="577"/>
      <c r="D28" s="577"/>
      <c r="E28" s="577"/>
      <c r="F28" s="577"/>
      <c r="G28" s="577"/>
      <c r="H28" s="577"/>
      <c r="I28" s="740"/>
      <c r="J28" s="817" t="str">
        <f>'01.入会申込書'!M35</f>
        <v/>
      </c>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818"/>
      <c r="AP28" s="818"/>
      <c r="AQ28" s="818"/>
      <c r="AR28" s="818"/>
      <c r="AS28" s="818"/>
      <c r="AT28" s="819"/>
    </row>
    <row r="29" spans="1:46" s="45" customFormat="1" ht="11.25" customHeight="1" x14ac:dyDescent="0.15">
      <c r="A29" s="751"/>
      <c r="B29" s="577"/>
      <c r="C29" s="577"/>
      <c r="D29" s="577"/>
      <c r="E29" s="577"/>
      <c r="F29" s="577"/>
      <c r="G29" s="577"/>
      <c r="H29" s="577"/>
      <c r="I29" s="741"/>
      <c r="J29" s="820"/>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21"/>
    </row>
    <row r="30" spans="1:46" s="45" customFormat="1" ht="11.25" customHeight="1" x14ac:dyDescent="0.15">
      <c r="A30" s="751"/>
      <c r="B30" s="577"/>
      <c r="C30" s="577"/>
      <c r="D30" s="577"/>
      <c r="E30" s="577"/>
      <c r="F30" s="577"/>
      <c r="G30" s="577"/>
      <c r="H30" s="577"/>
      <c r="I30" s="741"/>
      <c r="J30" s="820"/>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21"/>
    </row>
    <row r="31" spans="1:46" s="45" customFormat="1" ht="11.25" customHeight="1" x14ac:dyDescent="0.15">
      <c r="A31" s="751"/>
      <c r="B31" s="577"/>
      <c r="C31" s="577"/>
      <c r="D31" s="577"/>
      <c r="E31" s="577"/>
      <c r="F31" s="577"/>
      <c r="G31" s="577"/>
      <c r="H31" s="577"/>
      <c r="I31" s="741"/>
      <c r="J31" s="820"/>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21"/>
    </row>
    <row r="32" spans="1:46" s="45" customFormat="1" ht="11.25" customHeight="1" x14ac:dyDescent="0.15">
      <c r="A32" s="752"/>
      <c r="B32" s="753"/>
      <c r="C32" s="753"/>
      <c r="D32" s="753"/>
      <c r="E32" s="753"/>
      <c r="F32" s="753"/>
      <c r="G32" s="753"/>
      <c r="H32" s="753"/>
      <c r="I32" s="594"/>
      <c r="J32" s="822"/>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23"/>
    </row>
    <row r="33" spans="1:46" s="45" customFormat="1" ht="11.25" customHeight="1" x14ac:dyDescent="0.15">
      <c r="A33" s="750"/>
      <c r="B33" s="746"/>
      <c r="C33" s="746"/>
      <c r="D33" s="746"/>
      <c r="E33" s="792" t="s">
        <v>356</v>
      </c>
      <c r="F33" s="793"/>
      <c r="G33" s="793"/>
      <c r="H33" s="793"/>
      <c r="I33" s="74"/>
      <c r="J33" s="814" t="str">
        <f>'01.入会申込書'!M45</f>
        <v/>
      </c>
      <c r="K33" s="815"/>
      <c r="L33" s="815"/>
      <c r="M33" s="815"/>
      <c r="N33" s="815"/>
      <c r="O33" s="815"/>
      <c r="P33" s="815"/>
      <c r="Q33" s="815"/>
      <c r="R33" s="815"/>
      <c r="S33" s="815"/>
      <c r="T33" s="815"/>
      <c r="U33" s="815"/>
      <c r="V33" s="815"/>
      <c r="W33" s="815"/>
      <c r="X33" s="815"/>
      <c r="Y33" s="815"/>
      <c r="Z33" s="815"/>
      <c r="AA33" s="816"/>
      <c r="AB33" s="824" t="s">
        <v>357</v>
      </c>
      <c r="AC33" s="825"/>
      <c r="AD33" s="825"/>
      <c r="AE33" s="826"/>
      <c r="AF33" s="771" t="str">
        <f>'01.入会申込書'!AF45</f>
        <v>明治</v>
      </c>
      <c r="AG33" s="748"/>
      <c r="AH33" s="748"/>
      <c r="AI33" s="748" t="str">
        <f>'01.入会申込書'!AJ45</f>
        <v/>
      </c>
      <c r="AJ33" s="830"/>
      <c r="AK33" s="746" t="s">
        <v>358</v>
      </c>
      <c r="AL33" s="832"/>
      <c r="AM33" s="748" t="str">
        <f>'01.入会申込書'!AP45</f>
        <v/>
      </c>
      <c r="AN33" s="830"/>
      <c r="AO33" s="746" t="s">
        <v>359</v>
      </c>
      <c r="AP33" s="832"/>
      <c r="AQ33" s="748" t="str">
        <f>'01.入会申込書'!AT45</f>
        <v/>
      </c>
      <c r="AR33" s="830"/>
      <c r="AS33" s="746" t="s">
        <v>360</v>
      </c>
      <c r="AT33" s="740"/>
    </row>
    <row r="34" spans="1:46" s="45" customFormat="1" ht="11.25" customHeight="1" x14ac:dyDescent="0.15">
      <c r="A34" s="751"/>
      <c r="B34" s="577" t="s">
        <v>361</v>
      </c>
      <c r="C34" s="577"/>
      <c r="D34" s="577"/>
      <c r="E34" s="577"/>
      <c r="F34" s="577"/>
      <c r="G34" s="577"/>
      <c r="H34" s="577"/>
      <c r="I34" s="740"/>
      <c r="J34" s="817" t="str">
        <f>'01.入会申込書'!M47</f>
        <v/>
      </c>
      <c r="K34" s="818"/>
      <c r="L34" s="818"/>
      <c r="M34" s="818"/>
      <c r="N34" s="818"/>
      <c r="O34" s="818"/>
      <c r="P34" s="818"/>
      <c r="Q34" s="818"/>
      <c r="R34" s="818"/>
      <c r="S34" s="818"/>
      <c r="T34" s="818"/>
      <c r="U34" s="818"/>
      <c r="V34" s="818"/>
      <c r="W34" s="818"/>
      <c r="X34" s="818"/>
      <c r="Y34" s="818"/>
      <c r="Z34" s="818"/>
      <c r="AA34" s="819"/>
      <c r="AB34" s="827"/>
      <c r="AC34" s="828"/>
      <c r="AD34" s="828"/>
      <c r="AE34" s="829"/>
      <c r="AF34" s="772"/>
      <c r="AG34" s="749"/>
      <c r="AH34" s="749"/>
      <c r="AI34" s="831"/>
      <c r="AJ34" s="831"/>
      <c r="AK34" s="813"/>
      <c r="AL34" s="813"/>
      <c r="AM34" s="831"/>
      <c r="AN34" s="831"/>
      <c r="AO34" s="813"/>
      <c r="AP34" s="813"/>
      <c r="AQ34" s="831"/>
      <c r="AR34" s="831"/>
      <c r="AS34" s="576"/>
      <c r="AT34" s="741"/>
    </row>
    <row r="35" spans="1:46" s="45" customFormat="1" ht="11.25" customHeight="1" x14ac:dyDescent="0.15">
      <c r="A35" s="751"/>
      <c r="B35" s="577"/>
      <c r="C35" s="577"/>
      <c r="D35" s="577"/>
      <c r="E35" s="577"/>
      <c r="F35" s="577"/>
      <c r="G35" s="577"/>
      <c r="H35" s="577"/>
      <c r="I35" s="741"/>
      <c r="J35" s="820"/>
      <c r="K35" s="808"/>
      <c r="L35" s="808"/>
      <c r="M35" s="808"/>
      <c r="N35" s="808"/>
      <c r="O35" s="808"/>
      <c r="P35" s="808"/>
      <c r="Q35" s="808"/>
      <c r="R35" s="808"/>
      <c r="S35" s="808"/>
      <c r="T35" s="808"/>
      <c r="U35" s="808"/>
      <c r="V35" s="808"/>
      <c r="W35" s="808"/>
      <c r="X35" s="808"/>
      <c r="Y35" s="808"/>
      <c r="Z35" s="808"/>
      <c r="AA35" s="821"/>
      <c r="AB35" s="827"/>
      <c r="AC35" s="828"/>
      <c r="AD35" s="828"/>
      <c r="AE35" s="829"/>
      <c r="AF35" s="772"/>
      <c r="AG35" s="749"/>
      <c r="AH35" s="749"/>
      <c r="AI35" s="831"/>
      <c r="AJ35" s="831"/>
      <c r="AK35" s="813"/>
      <c r="AL35" s="813"/>
      <c r="AM35" s="831"/>
      <c r="AN35" s="831"/>
      <c r="AO35" s="813"/>
      <c r="AP35" s="813"/>
      <c r="AQ35" s="831"/>
      <c r="AR35" s="831"/>
      <c r="AS35" s="576"/>
      <c r="AT35" s="741"/>
    </row>
    <row r="36" spans="1:46" s="45" customFormat="1" ht="11.25" customHeight="1" x14ac:dyDescent="0.15">
      <c r="A36" s="751"/>
      <c r="B36" s="577"/>
      <c r="C36" s="577"/>
      <c r="D36" s="577"/>
      <c r="E36" s="577"/>
      <c r="F36" s="577"/>
      <c r="G36" s="577"/>
      <c r="H36" s="577"/>
      <c r="I36" s="741"/>
      <c r="J36" s="820"/>
      <c r="K36" s="808"/>
      <c r="L36" s="808"/>
      <c r="M36" s="808"/>
      <c r="N36" s="808"/>
      <c r="O36" s="808"/>
      <c r="P36" s="808"/>
      <c r="Q36" s="808"/>
      <c r="R36" s="808"/>
      <c r="S36" s="808"/>
      <c r="T36" s="808"/>
      <c r="U36" s="808"/>
      <c r="V36" s="808"/>
      <c r="W36" s="808"/>
      <c r="X36" s="808"/>
      <c r="Y36" s="808"/>
      <c r="Z36" s="808"/>
      <c r="AA36" s="821"/>
      <c r="AB36" s="827" t="s">
        <v>362</v>
      </c>
      <c r="AC36" s="828"/>
      <c r="AD36" s="828"/>
      <c r="AE36" s="829"/>
      <c r="AF36" s="772" t="str">
        <f>'01.入会申込書'!AY45</f>
        <v/>
      </c>
      <c r="AG36" s="749"/>
      <c r="AH36" s="749"/>
      <c r="AI36" s="749"/>
      <c r="AJ36" s="749"/>
      <c r="AK36" s="749"/>
      <c r="AL36" s="749"/>
      <c r="AM36" s="749"/>
      <c r="AN36" s="749"/>
      <c r="AO36" s="749"/>
      <c r="AP36" s="749"/>
      <c r="AQ36" s="749"/>
      <c r="AR36" s="749"/>
      <c r="AS36" s="749"/>
      <c r="AT36" s="805"/>
    </row>
    <row r="37" spans="1:46" s="45" customFormat="1" ht="6.75" customHeight="1" x14ac:dyDescent="0.15">
      <c r="A37" s="751"/>
      <c r="B37" s="577"/>
      <c r="C37" s="577"/>
      <c r="D37" s="577"/>
      <c r="E37" s="577"/>
      <c r="F37" s="577"/>
      <c r="G37" s="577"/>
      <c r="H37" s="577"/>
      <c r="I37" s="741"/>
      <c r="J37" s="820"/>
      <c r="K37" s="808"/>
      <c r="L37" s="808"/>
      <c r="M37" s="808"/>
      <c r="N37" s="808"/>
      <c r="O37" s="808"/>
      <c r="P37" s="808"/>
      <c r="Q37" s="808"/>
      <c r="R37" s="808"/>
      <c r="S37" s="808"/>
      <c r="T37" s="808"/>
      <c r="U37" s="808"/>
      <c r="V37" s="808"/>
      <c r="W37" s="808"/>
      <c r="X37" s="808"/>
      <c r="Y37" s="808"/>
      <c r="Z37" s="808"/>
      <c r="AA37" s="821"/>
      <c r="AB37" s="827"/>
      <c r="AC37" s="828"/>
      <c r="AD37" s="828"/>
      <c r="AE37" s="829"/>
      <c r="AF37" s="772"/>
      <c r="AG37" s="749"/>
      <c r="AH37" s="749"/>
      <c r="AI37" s="749"/>
      <c r="AJ37" s="749"/>
      <c r="AK37" s="749"/>
      <c r="AL37" s="749"/>
      <c r="AM37" s="749"/>
      <c r="AN37" s="749"/>
      <c r="AO37" s="749"/>
      <c r="AP37" s="749"/>
      <c r="AQ37" s="749"/>
      <c r="AR37" s="749"/>
      <c r="AS37" s="749"/>
      <c r="AT37" s="805"/>
    </row>
    <row r="38" spans="1:46" s="45" customFormat="1" ht="6" customHeight="1" x14ac:dyDescent="0.15">
      <c r="A38" s="752"/>
      <c r="B38" s="753"/>
      <c r="C38" s="753"/>
      <c r="D38" s="753"/>
      <c r="E38" s="753"/>
      <c r="F38" s="753"/>
      <c r="G38" s="753"/>
      <c r="H38" s="753"/>
      <c r="I38" s="594"/>
      <c r="J38" s="822"/>
      <c r="K38" s="809"/>
      <c r="L38" s="809"/>
      <c r="M38" s="809"/>
      <c r="N38" s="809"/>
      <c r="O38" s="809"/>
      <c r="P38" s="809"/>
      <c r="Q38" s="809"/>
      <c r="R38" s="809"/>
      <c r="S38" s="809"/>
      <c r="T38" s="809"/>
      <c r="U38" s="809"/>
      <c r="V38" s="809"/>
      <c r="W38" s="809"/>
      <c r="X38" s="809"/>
      <c r="Y38" s="809"/>
      <c r="Z38" s="809"/>
      <c r="AA38" s="823"/>
      <c r="AB38" s="833"/>
      <c r="AC38" s="834"/>
      <c r="AD38" s="834"/>
      <c r="AE38" s="835"/>
      <c r="AF38" s="773"/>
      <c r="AG38" s="764"/>
      <c r="AH38" s="764"/>
      <c r="AI38" s="764"/>
      <c r="AJ38" s="764"/>
      <c r="AK38" s="764"/>
      <c r="AL38" s="764"/>
      <c r="AM38" s="764"/>
      <c r="AN38" s="764"/>
      <c r="AO38" s="764"/>
      <c r="AP38" s="764"/>
      <c r="AQ38" s="764"/>
      <c r="AR38" s="764"/>
      <c r="AS38" s="764"/>
      <c r="AT38" s="806"/>
    </row>
    <row r="39" spans="1:46" s="45" customFormat="1" ht="11.25" customHeight="1" x14ac:dyDescent="0.15">
      <c r="A39" s="589"/>
      <c r="B39" s="746"/>
      <c r="C39" s="746"/>
      <c r="D39" s="746"/>
      <c r="E39" s="792" t="s">
        <v>363</v>
      </c>
      <c r="F39" s="793"/>
      <c r="G39" s="793"/>
      <c r="H39" s="793"/>
      <c r="I39" s="74"/>
      <c r="J39" s="794"/>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5"/>
      <c r="AH39" s="795"/>
      <c r="AI39" s="795"/>
      <c r="AJ39" s="795"/>
      <c r="AK39" s="795"/>
      <c r="AL39" s="795"/>
      <c r="AM39" s="795"/>
      <c r="AN39" s="795"/>
      <c r="AO39" s="795"/>
      <c r="AP39" s="795"/>
      <c r="AQ39" s="795"/>
      <c r="AR39" s="795"/>
      <c r="AS39" s="795"/>
      <c r="AT39" s="796"/>
    </row>
    <row r="40" spans="1:46" s="45" customFormat="1" ht="11.25" customHeight="1" x14ac:dyDescent="0.15">
      <c r="A40" s="738"/>
      <c r="B40" s="807" t="s">
        <v>364</v>
      </c>
      <c r="C40" s="807"/>
      <c r="D40" s="807"/>
      <c r="E40" s="807"/>
      <c r="F40" s="807"/>
      <c r="G40" s="807"/>
      <c r="H40" s="807"/>
      <c r="I40" s="746"/>
      <c r="J40" s="37" t="s">
        <v>365</v>
      </c>
      <c r="K40" s="799" t="str">
        <f>'01.入会申込書'!O38</f>
        <v/>
      </c>
      <c r="L40" s="800"/>
      <c r="M40" s="800"/>
      <c r="N40" s="800"/>
      <c r="O40" s="35" t="s">
        <v>366</v>
      </c>
      <c r="P40" s="799" t="str">
        <f>'01.入会申込書'!S38</f>
        <v/>
      </c>
      <c r="Q40" s="800"/>
      <c r="R40" s="800"/>
      <c r="S40" s="800"/>
      <c r="T40" s="800"/>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9"/>
    </row>
    <row r="41" spans="1:46" s="45" customFormat="1" ht="11.25" customHeight="1" x14ac:dyDescent="0.15">
      <c r="A41" s="738"/>
      <c r="B41" s="807"/>
      <c r="C41" s="807"/>
      <c r="D41" s="807"/>
      <c r="E41" s="807"/>
      <c r="F41" s="807"/>
      <c r="G41" s="807"/>
      <c r="H41" s="807"/>
      <c r="I41" s="741"/>
      <c r="J41" s="808" t="str">
        <f>'01.入会申込書'!M39</f>
        <v>　</v>
      </c>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576" t="s">
        <v>367</v>
      </c>
      <c r="AH41" s="576"/>
      <c r="AI41" s="576"/>
      <c r="AJ41" s="802" t="str">
        <f>'01.入会申込書'!M41</f>
        <v/>
      </c>
      <c r="AK41" s="745"/>
      <c r="AL41" s="745"/>
      <c r="AM41" s="576" t="s">
        <v>368</v>
      </c>
      <c r="AN41" s="802" t="str">
        <f>'01.入会申込書'!S41</f>
        <v/>
      </c>
      <c r="AO41" s="745"/>
      <c r="AP41" s="745"/>
      <c r="AQ41" s="576" t="s">
        <v>369</v>
      </c>
      <c r="AR41" s="802" t="str">
        <f>'01.入会申込書'!Y41</f>
        <v/>
      </c>
      <c r="AS41" s="745"/>
      <c r="AT41" s="803"/>
    </row>
    <row r="42" spans="1:46" s="45" customFormat="1" ht="8.25" customHeight="1" x14ac:dyDescent="0.15">
      <c r="A42" s="738"/>
      <c r="B42" s="807"/>
      <c r="C42" s="807"/>
      <c r="D42" s="807"/>
      <c r="E42" s="807"/>
      <c r="F42" s="807"/>
      <c r="G42" s="807"/>
      <c r="H42" s="807"/>
      <c r="I42" s="741"/>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576"/>
      <c r="AH42" s="576"/>
      <c r="AI42" s="576"/>
      <c r="AJ42" s="745"/>
      <c r="AK42" s="745"/>
      <c r="AL42" s="745"/>
      <c r="AM42" s="576"/>
      <c r="AN42" s="745"/>
      <c r="AO42" s="745"/>
      <c r="AP42" s="745"/>
      <c r="AQ42" s="576"/>
      <c r="AR42" s="745"/>
      <c r="AS42" s="745"/>
      <c r="AT42" s="803"/>
    </row>
    <row r="43" spans="1:46" s="45" customFormat="1" ht="11.25" customHeight="1" x14ac:dyDescent="0.15">
      <c r="A43" s="738"/>
      <c r="B43" s="810" t="s">
        <v>370</v>
      </c>
      <c r="C43" s="810"/>
      <c r="D43" s="810"/>
      <c r="E43" s="810"/>
      <c r="F43" s="810"/>
      <c r="G43" s="810"/>
      <c r="H43" s="810"/>
      <c r="I43" s="741"/>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576" t="s">
        <v>371</v>
      </c>
      <c r="AH43" s="576"/>
      <c r="AI43" s="576"/>
      <c r="AJ43" s="802" t="str">
        <f>'01.入会申込書'!AK41</f>
        <v/>
      </c>
      <c r="AK43" s="745"/>
      <c r="AL43" s="745"/>
      <c r="AM43" s="576" t="s">
        <v>372</v>
      </c>
      <c r="AN43" s="802" t="str">
        <f>'01.入会申込書'!AQ41</f>
        <v/>
      </c>
      <c r="AO43" s="745"/>
      <c r="AP43" s="745"/>
      <c r="AQ43" s="576" t="s">
        <v>373</v>
      </c>
      <c r="AR43" s="802" t="str">
        <f>'01.入会申込書'!AW41</f>
        <v/>
      </c>
      <c r="AS43" s="745"/>
      <c r="AT43" s="803"/>
    </row>
    <row r="44" spans="1:46" s="45" customFormat="1" ht="9" customHeight="1" x14ac:dyDescent="0.15">
      <c r="A44" s="592"/>
      <c r="B44" s="811"/>
      <c r="C44" s="811"/>
      <c r="D44" s="811"/>
      <c r="E44" s="811"/>
      <c r="F44" s="811"/>
      <c r="G44" s="811"/>
      <c r="H44" s="811"/>
      <c r="I44" s="594"/>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593"/>
      <c r="AH44" s="593"/>
      <c r="AI44" s="593"/>
      <c r="AJ44" s="783"/>
      <c r="AK44" s="783"/>
      <c r="AL44" s="783"/>
      <c r="AM44" s="593"/>
      <c r="AN44" s="783"/>
      <c r="AO44" s="783"/>
      <c r="AP44" s="783"/>
      <c r="AQ44" s="593"/>
      <c r="AR44" s="783"/>
      <c r="AS44" s="783"/>
      <c r="AT44" s="804"/>
    </row>
    <row r="45" spans="1:46" s="45" customFormat="1" ht="11.25" customHeight="1" x14ac:dyDescent="0.15">
      <c r="A45" s="589"/>
      <c r="B45" s="746"/>
      <c r="C45" s="746"/>
      <c r="D45" s="746"/>
      <c r="E45" s="792" t="s">
        <v>374</v>
      </c>
      <c r="F45" s="793"/>
      <c r="G45" s="793"/>
      <c r="H45" s="793"/>
      <c r="I45" s="75"/>
      <c r="J45" s="794"/>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6"/>
    </row>
    <row r="46" spans="1:46" s="45" customFormat="1" ht="11.25" customHeight="1" x14ac:dyDescent="0.15">
      <c r="A46" s="738"/>
      <c r="B46" s="797" t="s">
        <v>375</v>
      </c>
      <c r="C46" s="577"/>
      <c r="D46" s="577"/>
      <c r="E46" s="577"/>
      <c r="F46" s="577"/>
      <c r="G46" s="577"/>
      <c r="H46" s="577"/>
      <c r="I46" s="740"/>
      <c r="J46" s="106" t="s">
        <v>376</v>
      </c>
      <c r="K46" s="798" t="str">
        <f>'01.入会申込書'!O51</f>
        <v/>
      </c>
      <c r="L46" s="590"/>
      <c r="M46" s="590"/>
      <c r="N46" s="590"/>
      <c r="O46" s="114" t="s">
        <v>377</v>
      </c>
      <c r="P46" s="799" t="str">
        <f>'01.入会申込書'!S51</f>
        <v/>
      </c>
      <c r="Q46" s="800"/>
      <c r="R46" s="800"/>
      <c r="S46" s="800"/>
      <c r="T46" s="80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1"/>
    </row>
    <row r="47" spans="1:46" s="45" customFormat="1" ht="11.25" customHeight="1" x14ac:dyDescent="0.15">
      <c r="A47" s="738"/>
      <c r="B47" s="577"/>
      <c r="C47" s="577"/>
      <c r="D47" s="577"/>
      <c r="E47" s="577"/>
      <c r="F47" s="577"/>
      <c r="G47" s="577"/>
      <c r="H47" s="577"/>
      <c r="I47" s="741"/>
      <c r="J47" s="801" t="str">
        <f>'01.入会申込書'!M52</f>
        <v>　</v>
      </c>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122"/>
      <c r="AH47" s="122"/>
      <c r="AI47" s="122"/>
      <c r="AJ47" s="122"/>
      <c r="AK47" s="122"/>
      <c r="AL47" s="122"/>
      <c r="AM47" s="122"/>
      <c r="AN47" s="122"/>
      <c r="AO47" s="122"/>
      <c r="AP47" s="122"/>
      <c r="AQ47" s="122"/>
      <c r="AR47" s="122"/>
      <c r="AS47" s="122"/>
      <c r="AT47" s="123"/>
    </row>
    <row r="48" spans="1:46" s="45" customFormat="1" ht="11.25" customHeight="1" x14ac:dyDescent="0.15">
      <c r="A48" s="738"/>
      <c r="B48" s="577"/>
      <c r="C48" s="577"/>
      <c r="D48" s="577"/>
      <c r="E48" s="577"/>
      <c r="F48" s="577"/>
      <c r="G48" s="577"/>
      <c r="H48" s="577"/>
      <c r="I48" s="74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801"/>
      <c r="AG48" s="576" t="s">
        <v>378</v>
      </c>
      <c r="AH48" s="576"/>
      <c r="AI48" s="576"/>
      <c r="AJ48" s="802" t="str">
        <f>'01.入会申込書'!AG48</f>
        <v/>
      </c>
      <c r="AK48" s="745"/>
      <c r="AL48" s="745"/>
      <c r="AM48" s="576" t="s">
        <v>379</v>
      </c>
      <c r="AN48" s="802" t="str">
        <f>'01.入会申込書'!AM48</f>
        <v/>
      </c>
      <c r="AO48" s="745"/>
      <c r="AP48" s="745"/>
      <c r="AQ48" s="576" t="s">
        <v>380</v>
      </c>
      <c r="AR48" s="802" t="str">
        <f>'01.入会申込書'!AS48</f>
        <v/>
      </c>
      <c r="AS48" s="745"/>
      <c r="AT48" s="803"/>
    </row>
    <row r="49" spans="1:46" s="45" customFormat="1" ht="7.5" customHeight="1" x14ac:dyDescent="0.15">
      <c r="A49" s="592"/>
      <c r="B49" s="753"/>
      <c r="C49" s="753"/>
      <c r="D49" s="753"/>
      <c r="E49" s="753"/>
      <c r="F49" s="753"/>
      <c r="G49" s="753"/>
      <c r="H49" s="753"/>
      <c r="I49" s="594"/>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593"/>
      <c r="AH49" s="593"/>
      <c r="AI49" s="593"/>
      <c r="AJ49" s="783"/>
      <c r="AK49" s="783"/>
      <c r="AL49" s="783"/>
      <c r="AM49" s="593"/>
      <c r="AN49" s="783"/>
      <c r="AO49" s="783"/>
      <c r="AP49" s="783"/>
      <c r="AQ49" s="593"/>
      <c r="AR49" s="783"/>
      <c r="AS49" s="783"/>
      <c r="AT49" s="804"/>
    </row>
    <row r="50" spans="1:46" s="45" customFormat="1" ht="11.25" customHeight="1" x14ac:dyDescent="0.15">
      <c r="A50" s="750"/>
      <c r="B50" s="739" t="s">
        <v>381</v>
      </c>
      <c r="C50" s="739"/>
      <c r="D50" s="739"/>
      <c r="E50" s="739"/>
      <c r="F50" s="739"/>
      <c r="G50" s="739"/>
      <c r="H50" s="739"/>
      <c r="I50" s="740"/>
      <c r="J50" s="788" t="s">
        <v>382</v>
      </c>
      <c r="K50" s="789"/>
      <c r="L50" s="789"/>
      <c r="M50" s="789"/>
      <c r="N50" s="771" t="str">
        <f>'01.入会申込書'!AE54</f>
        <v>令和</v>
      </c>
      <c r="O50" s="748"/>
      <c r="P50" s="748"/>
      <c r="Q50" s="748" t="str">
        <f>'01.入会申込書'!AI54</f>
        <v/>
      </c>
      <c r="R50" s="748"/>
      <c r="S50" s="746" t="s">
        <v>383</v>
      </c>
      <c r="T50" s="746"/>
      <c r="U50" s="748" t="str">
        <f>'01.入会申込書'!AN54</f>
        <v/>
      </c>
      <c r="V50" s="748"/>
      <c r="W50" s="746" t="s">
        <v>384</v>
      </c>
      <c r="X50" s="746"/>
      <c r="Y50" s="748" t="str">
        <f>'01.入会申込書'!AU54</f>
        <v/>
      </c>
      <c r="Z50" s="748"/>
      <c r="AA50" s="746" t="s">
        <v>385</v>
      </c>
      <c r="AB50" s="740"/>
      <c r="AC50" s="765" t="s">
        <v>386</v>
      </c>
      <c r="AD50" s="766"/>
      <c r="AE50" s="767"/>
      <c r="AF50" s="771" t="str">
        <f>'01.入会申込書'!AE56</f>
        <v>令和</v>
      </c>
      <c r="AG50" s="748"/>
      <c r="AH50" s="748"/>
      <c r="AI50" s="748" t="str">
        <f>'01.入会申込書'!AI56</f>
        <v/>
      </c>
      <c r="AJ50" s="748"/>
      <c r="AK50" s="746" t="s">
        <v>387</v>
      </c>
      <c r="AL50" s="746"/>
      <c r="AM50" s="748" t="str">
        <f>'01.入会申込書'!AN56</f>
        <v/>
      </c>
      <c r="AN50" s="748"/>
      <c r="AO50" s="746" t="s">
        <v>388</v>
      </c>
      <c r="AP50" s="746"/>
      <c r="AQ50" s="748" t="str">
        <f>'01.入会申込書'!AU56</f>
        <v/>
      </c>
      <c r="AR50" s="748"/>
      <c r="AS50" s="746" t="s">
        <v>389</v>
      </c>
      <c r="AT50" s="740"/>
    </row>
    <row r="51" spans="1:46" s="45" customFormat="1" ht="11.25" customHeight="1" x14ac:dyDescent="0.15">
      <c r="A51" s="751"/>
      <c r="B51" s="577"/>
      <c r="C51" s="577"/>
      <c r="D51" s="577"/>
      <c r="E51" s="577"/>
      <c r="F51" s="577"/>
      <c r="G51" s="577"/>
      <c r="H51" s="577"/>
      <c r="I51" s="741"/>
      <c r="J51" s="790"/>
      <c r="K51" s="791"/>
      <c r="L51" s="791"/>
      <c r="M51" s="791"/>
      <c r="N51" s="772"/>
      <c r="O51" s="749"/>
      <c r="P51" s="749"/>
      <c r="Q51" s="749"/>
      <c r="R51" s="749"/>
      <c r="S51" s="576"/>
      <c r="T51" s="576"/>
      <c r="U51" s="749"/>
      <c r="V51" s="749"/>
      <c r="W51" s="576"/>
      <c r="X51" s="576"/>
      <c r="Y51" s="749"/>
      <c r="Z51" s="749"/>
      <c r="AA51" s="576"/>
      <c r="AB51" s="741"/>
      <c r="AC51" s="768"/>
      <c r="AD51" s="769"/>
      <c r="AE51" s="770"/>
      <c r="AF51" s="772"/>
      <c r="AG51" s="749"/>
      <c r="AH51" s="749"/>
      <c r="AI51" s="749"/>
      <c r="AJ51" s="749"/>
      <c r="AK51" s="576"/>
      <c r="AL51" s="576"/>
      <c r="AM51" s="749"/>
      <c r="AN51" s="749"/>
      <c r="AO51" s="576"/>
      <c r="AP51" s="576"/>
      <c r="AQ51" s="749"/>
      <c r="AR51" s="749"/>
      <c r="AS51" s="576"/>
      <c r="AT51" s="741"/>
    </row>
    <row r="52" spans="1:46" s="45" customFormat="1" ht="11.25" customHeight="1" x14ac:dyDescent="0.15">
      <c r="A52" s="751"/>
      <c r="B52" s="577"/>
      <c r="C52" s="577"/>
      <c r="D52" s="577"/>
      <c r="E52" s="577"/>
      <c r="F52" s="577"/>
      <c r="G52" s="577"/>
      <c r="H52" s="577"/>
      <c r="I52" s="741"/>
      <c r="J52" s="774" t="s">
        <v>390</v>
      </c>
      <c r="K52" s="775"/>
      <c r="L52" s="775"/>
      <c r="M52" s="775"/>
      <c r="N52" s="772"/>
      <c r="O52" s="749"/>
      <c r="P52" s="749"/>
      <c r="Q52" s="749"/>
      <c r="R52" s="749"/>
      <c r="S52" s="576"/>
      <c r="T52" s="576"/>
      <c r="U52" s="749"/>
      <c r="V52" s="749"/>
      <c r="W52" s="576"/>
      <c r="X52" s="576"/>
      <c r="Y52" s="749"/>
      <c r="Z52" s="749"/>
      <c r="AA52" s="576"/>
      <c r="AB52" s="741"/>
      <c r="AC52" s="774" t="s">
        <v>391</v>
      </c>
      <c r="AD52" s="775"/>
      <c r="AE52" s="776"/>
      <c r="AF52" s="772"/>
      <c r="AG52" s="749"/>
      <c r="AH52" s="749"/>
      <c r="AI52" s="749"/>
      <c r="AJ52" s="749"/>
      <c r="AK52" s="576"/>
      <c r="AL52" s="576"/>
      <c r="AM52" s="749"/>
      <c r="AN52" s="749"/>
      <c r="AO52" s="576"/>
      <c r="AP52" s="576"/>
      <c r="AQ52" s="749"/>
      <c r="AR52" s="749"/>
      <c r="AS52" s="576"/>
      <c r="AT52" s="741"/>
    </row>
    <row r="53" spans="1:46" s="45" customFormat="1" ht="11.25" customHeight="1" x14ac:dyDescent="0.15">
      <c r="A53" s="752"/>
      <c r="B53" s="753"/>
      <c r="C53" s="753"/>
      <c r="D53" s="753"/>
      <c r="E53" s="753"/>
      <c r="F53" s="753"/>
      <c r="G53" s="753"/>
      <c r="H53" s="753"/>
      <c r="I53" s="594"/>
      <c r="J53" s="777"/>
      <c r="K53" s="778"/>
      <c r="L53" s="778"/>
      <c r="M53" s="778"/>
      <c r="N53" s="773"/>
      <c r="O53" s="764"/>
      <c r="P53" s="764"/>
      <c r="Q53" s="764"/>
      <c r="R53" s="764"/>
      <c r="S53" s="593"/>
      <c r="T53" s="593"/>
      <c r="U53" s="764"/>
      <c r="V53" s="764"/>
      <c r="W53" s="593"/>
      <c r="X53" s="593"/>
      <c r="Y53" s="764"/>
      <c r="Z53" s="764"/>
      <c r="AA53" s="593"/>
      <c r="AB53" s="594"/>
      <c r="AC53" s="777"/>
      <c r="AD53" s="778"/>
      <c r="AE53" s="779"/>
      <c r="AF53" s="773"/>
      <c r="AG53" s="764"/>
      <c r="AH53" s="764"/>
      <c r="AI53" s="764"/>
      <c r="AJ53" s="764"/>
      <c r="AK53" s="593"/>
      <c r="AL53" s="593"/>
      <c r="AM53" s="764"/>
      <c r="AN53" s="764"/>
      <c r="AO53" s="593"/>
      <c r="AP53" s="593"/>
      <c r="AQ53" s="764"/>
      <c r="AR53" s="764"/>
      <c r="AS53" s="593"/>
      <c r="AT53" s="594"/>
    </row>
    <row r="54" spans="1:46" s="45" customFormat="1" ht="11.25" customHeight="1" x14ac:dyDescent="0.15">
      <c r="A54" s="589"/>
      <c r="B54" s="739" t="s">
        <v>392</v>
      </c>
      <c r="C54" s="739"/>
      <c r="D54" s="739"/>
      <c r="E54" s="739"/>
      <c r="F54" s="739"/>
      <c r="G54" s="739"/>
      <c r="H54" s="739"/>
      <c r="I54" s="740"/>
      <c r="J54" s="780" t="str">
        <f>'01.入会申込書'!AC58</f>
        <v/>
      </c>
      <c r="K54" s="781"/>
      <c r="L54" s="781"/>
      <c r="M54" s="781"/>
      <c r="N54" s="781"/>
      <c r="O54" s="746" t="s">
        <v>393</v>
      </c>
      <c r="P54" s="740"/>
      <c r="Q54" s="589" t="s">
        <v>394</v>
      </c>
      <c r="R54" s="746"/>
      <c r="S54" s="746"/>
      <c r="T54" s="746"/>
      <c r="U54" s="746"/>
      <c r="V54" s="746"/>
      <c r="W54" s="746"/>
      <c r="X54" s="740"/>
      <c r="Y54" s="784" t="str">
        <f>'01.入会申込書'!M58</f>
        <v/>
      </c>
      <c r="Z54" s="785"/>
      <c r="AA54" s="785"/>
      <c r="AB54" s="785"/>
      <c r="AC54" s="785"/>
      <c r="AD54" s="746" t="s">
        <v>395</v>
      </c>
      <c r="AE54" s="740"/>
      <c r="AF54" s="590" t="s">
        <v>396</v>
      </c>
      <c r="AG54" s="590"/>
      <c r="AH54" s="590"/>
      <c r="AI54" s="590"/>
      <c r="AJ54" s="590"/>
      <c r="AK54" s="590"/>
      <c r="AL54" s="590"/>
      <c r="AM54" s="590"/>
      <c r="AN54" s="758" t="str">
        <f>IF('01.入会申込書'!M54="法人","法人","個人")</f>
        <v>個人</v>
      </c>
      <c r="AO54" s="759"/>
      <c r="AP54" s="759"/>
      <c r="AQ54" s="759"/>
      <c r="AR54" s="759"/>
      <c r="AS54" s="759"/>
      <c r="AT54" s="760"/>
    </row>
    <row r="55" spans="1:46" s="45" customFormat="1" ht="11.25" customHeight="1" x14ac:dyDescent="0.15">
      <c r="A55" s="592"/>
      <c r="B55" s="753"/>
      <c r="C55" s="753"/>
      <c r="D55" s="753"/>
      <c r="E55" s="753"/>
      <c r="F55" s="753"/>
      <c r="G55" s="753"/>
      <c r="H55" s="753"/>
      <c r="I55" s="594"/>
      <c r="J55" s="782"/>
      <c r="K55" s="783"/>
      <c r="L55" s="783"/>
      <c r="M55" s="783"/>
      <c r="N55" s="783"/>
      <c r="O55" s="593"/>
      <c r="P55" s="594"/>
      <c r="Q55" s="592"/>
      <c r="R55" s="593"/>
      <c r="S55" s="593"/>
      <c r="T55" s="593"/>
      <c r="U55" s="593"/>
      <c r="V55" s="593"/>
      <c r="W55" s="593"/>
      <c r="X55" s="594"/>
      <c r="Y55" s="786"/>
      <c r="Z55" s="787"/>
      <c r="AA55" s="787"/>
      <c r="AB55" s="787"/>
      <c r="AC55" s="787"/>
      <c r="AD55" s="593"/>
      <c r="AE55" s="594"/>
      <c r="AF55" s="576"/>
      <c r="AG55" s="576"/>
      <c r="AH55" s="576"/>
      <c r="AI55" s="576"/>
      <c r="AJ55" s="576"/>
      <c r="AK55" s="576"/>
      <c r="AL55" s="576"/>
      <c r="AM55" s="576"/>
      <c r="AN55" s="761"/>
      <c r="AO55" s="762"/>
      <c r="AP55" s="762"/>
      <c r="AQ55" s="762"/>
      <c r="AR55" s="762"/>
      <c r="AS55" s="762"/>
      <c r="AT55" s="763"/>
    </row>
    <row r="56" spans="1:46" s="45" customFormat="1" ht="11.25" customHeight="1" x14ac:dyDescent="0.15">
      <c r="A56" s="750"/>
      <c r="B56" s="739" t="s">
        <v>397</v>
      </c>
      <c r="C56" s="739"/>
      <c r="D56" s="739"/>
      <c r="E56" s="739"/>
      <c r="F56" s="739"/>
      <c r="G56" s="739"/>
      <c r="H56" s="739"/>
      <c r="I56" s="740"/>
      <c r="J56" s="754" t="str">
        <f>IF(TRIM(industry)="","",industry)</f>
        <v/>
      </c>
      <c r="K56" s="754"/>
      <c r="L56" s="754"/>
      <c r="M56" s="754"/>
      <c r="N56" s="754"/>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5"/>
    </row>
    <row r="57" spans="1:46" s="45" customFormat="1" ht="11.25" customHeight="1" x14ac:dyDescent="0.15">
      <c r="A57" s="751"/>
      <c r="B57" s="577"/>
      <c r="C57" s="577"/>
      <c r="D57" s="577"/>
      <c r="E57" s="577"/>
      <c r="F57" s="577"/>
      <c r="G57" s="577"/>
      <c r="H57" s="577"/>
      <c r="I57" s="741"/>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5"/>
    </row>
    <row r="58" spans="1:46" s="45" customFormat="1" ht="11.25" customHeight="1" x14ac:dyDescent="0.15">
      <c r="A58" s="751"/>
      <c r="B58" s="577"/>
      <c r="C58" s="577"/>
      <c r="D58" s="577"/>
      <c r="E58" s="577"/>
      <c r="F58" s="577"/>
      <c r="G58" s="577"/>
      <c r="H58" s="577"/>
      <c r="I58" s="741"/>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5"/>
    </row>
    <row r="59" spans="1:46" s="45" customFormat="1" ht="11.25" customHeight="1" x14ac:dyDescent="0.15">
      <c r="A59" s="752"/>
      <c r="B59" s="753"/>
      <c r="C59" s="753"/>
      <c r="D59" s="753"/>
      <c r="E59" s="753"/>
      <c r="F59" s="753"/>
      <c r="G59" s="753"/>
      <c r="H59" s="753"/>
      <c r="I59" s="594"/>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7"/>
    </row>
    <row r="60" spans="1:46" s="45" customFormat="1" ht="11.25" customHeight="1" x14ac:dyDescent="0.15">
      <c r="A60" s="589"/>
      <c r="B60" s="739" t="s">
        <v>398</v>
      </c>
      <c r="C60" s="739"/>
      <c r="D60" s="739"/>
      <c r="E60" s="739"/>
      <c r="F60" s="739"/>
      <c r="G60" s="739"/>
      <c r="H60" s="739"/>
      <c r="I60" s="740"/>
      <c r="J60" s="742" t="str">
        <f>'01.入会申込書'!M27</f>
        <v/>
      </c>
      <c r="K60" s="743"/>
      <c r="L60" s="743"/>
      <c r="M60" s="743"/>
      <c r="N60" s="743"/>
      <c r="O60" s="746" t="s">
        <v>399</v>
      </c>
      <c r="P60" s="747" t="str">
        <f>'01.入会申込書'!AI27</f>
        <v/>
      </c>
      <c r="Q60" s="748"/>
      <c r="R60" s="746" t="s">
        <v>400</v>
      </c>
      <c r="S60" s="747" t="str">
        <f>'01.入会申込書'!AP27</f>
        <v/>
      </c>
      <c r="T60" s="748"/>
      <c r="U60" s="748"/>
      <c r="V60" s="748"/>
      <c r="W60" s="748"/>
      <c r="X60" s="746" t="s">
        <v>401</v>
      </c>
      <c r="Y60" s="746"/>
      <c r="Z60" s="746" t="s">
        <v>402</v>
      </c>
      <c r="AA60" s="746"/>
      <c r="AB60" s="746"/>
      <c r="AC60" s="746"/>
      <c r="AD60" s="746"/>
      <c r="AE60" s="746"/>
      <c r="AF60" s="746" t="str">
        <f>'01.入会申込書'!M29</f>
        <v>令和</v>
      </c>
      <c r="AG60" s="746"/>
      <c r="AH60" s="746"/>
      <c r="AI60" s="748" t="str">
        <f>'01.入会申込書'!R29</f>
        <v/>
      </c>
      <c r="AJ60" s="748"/>
      <c r="AK60" s="746" t="s">
        <v>403</v>
      </c>
      <c r="AL60" s="746"/>
      <c r="AM60" s="748" t="str">
        <f>'01.入会申込書'!W29</f>
        <v/>
      </c>
      <c r="AN60" s="748"/>
      <c r="AO60" s="746" t="s">
        <v>404</v>
      </c>
      <c r="AP60" s="746"/>
      <c r="AQ60" s="748" t="str">
        <f>'01.入会申込書'!AB29</f>
        <v/>
      </c>
      <c r="AR60" s="748"/>
      <c r="AS60" s="746" t="s">
        <v>405</v>
      </c>
      <c r="AT60" s="740"/>
    </row>
    <row r="61" spans="1:46" s="45" customFormat="1" ht="11.25" customHeight="1" x14ac:dyDescent="0.15">
      <c r="A61" s="738"/>
      <c r="B61" s="577"/>
      <c r="C61" s="577"/>
      <c r="D61" s="577"/>
      <c r="E61" s="577"/>
      <c r="F61" s="577"/>
      <c r="G61" s="577"/>
      <c r="H61" s="577"/>
      <c r="I61" s="741"/>
      <c r="J61" s="744"/>
      <c r="K61" s="745"/>
      <c r="L61" s="745"/>
      <c r="M61" s="745"/>
      <c r="N61" s="745"/>
      <c r="O61" s="576"/>
      <c r="P61" s="749"/>
      <c r="Q61" s="749"/>
      <c r="R61" s="576"/>
      <c r="S61" s="749"/>
      <c r="T61" s="749"/>
      <c r="U61" s="749"/>
      <c r="V61" s="749"/>
      <c r="W61" s="749"/>
      <c r="X61" s="576"/>
      <c r="Y61" s="576"/>
      <c r="Z61" s="576"/>
      <c r="AA61" s="576"/>
      <c r="AB61" s="576"/>
      <c r="AC61" s="576"/>
      <c r="AD61" s="576"/>
      <c r="AE61" s="576"/>
      <c r="AF61" s="576"/>
      <c r="AG61" s="576"/>
      <c r="AH61" s="576"/>
      <c r="AI61" s="749"/>
      <c r="AJ61" s="749"/>
      <c r="AK61" s="576"/>
      <c r="AL61" s="576"/>
      <c r="AM61" s="749"/>
      <c r="AN61" s="749"/>
      <c r="AO61" s="576"/>
      <c r="AP61" s="576"/>
      <c r="AQ61" s="749"/>
      <c r="AR61" s="749"/>
      <c r="AS61" s="576"/>
      <c r="AT61" s="741"/>
    </row>
    <row r="62" spans="1:46" s="45" customFormat="1" ht="4.5" customHeight="1" x14ac:dyDescent="0.15">
      <c r="A62" s="76"/>
      <c r="B62" s="730" t="s">
        <v>406</v>
      </c>
      <c r="C62" s="730"/>
      <c r="D62" s="730"/>
      <c r="E62" s="730"/>
      <c r="F62" s="730"/>
      <c r="G62" s="730"/>
      <c r="H62" s="730"/>
      <c r="I62" s="77"/>
      <c r="J62" s="41"/>
      <c r="K62" s="40"/>
      <c r="L62" s="40"/>
      <c r="M62" s="40"/>
      <c r="N62" s="40"/>
      <c r="O62" s="44"/>
      <c r="P62" s="40"/>
      <c r="Q62" s="40"/>
      <c r="R62" s="44"/>
      <c r="S62" s="33"/>
      <c r="T62" s="33"/>
      <c r="U62" s="33"/>
      <c r="V62" s="33"/>
      <c r="W62" s="33"/>
      <c r="X62" s="44"/>
      <c r="Y62" s="44"/>
      <c r="Z62" s="44"/>
      <c r="AA62" s="44"/>
      <c r="AB62" s="44"/>
      <c r="AC62" s="44"/>
      <c r="AD62" s="44"/>
      <c r="AE62" s="44"/>
      <c r="AF62" s="44"/>
      <c r="AG62" s="44"/>
      <c r="AH62" s="44"/>
      <c r="AI62" s="40"/>
      <c r="AJ62" s="40"/>
      <c r="AK62" s="44"/>
      <c r="AL62" s="44"/>
      <c r="AM62" s="40"/>
      <c r="AN62" s="40"/>
      <c r="AO62" s="44"/>
      <c r="AP62" s="44"/>
      <c r="AQ62" s="40"/>
      <c r="AR62" s="40"/>
      <c r="AS62" s="44"/>
      <c r="AT62" s="43"/>
    </row>
    <row r="63" spans="1:46" s="45" customFormat="1" ht="11.25" customHeight="1" x14ac:dyDescent="0.15">
      <c r="A63" s="32"/>
      <c r="B63" s="731"/>
      <c r="C63" s="731"/>
      <c r="D63" s="731"/>
      <c r="E63" s="731"/>
      <c r="F63" s="731"/>
      <c r="G63" s="731"/>
      <c r="H63" s="731"/>
      <c r="I63" s="78"/>
      <c r="J63" s="79" t="s">
        <v>407</v>
      </c>
      <c r="K63" s="732" t="s">
        <v>408</v>
      </c>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17"/>
      <c r="AM63" s="733">
        <f>tra_notice1</f>
        <v>0</v>
      </c>
      <c r="AN63" s="733"/>
      <c r="AO63" s="733"/>
      <c r="AP63" s="733"/>
      <c r="AQ63" s="733"/>
      <c r="AR63" s="733"/>
      <c r="AS63" s="733"/>
      <c r="AT63" s="42"/>
    </row>
    <row r="64" spans="1:46" s="45" customFormat="1" ht="11.25" customHeight="1" x14ac:dyDescent="0.15">
      <c r="A64" s="32"/>
      <c r="B64" s="731" t="s">
        <v>409</v>
      </c>
      <c r="C64" s="731"/>
      <c r="D64" s="731"/>
      <c r="E64" s="731"/>
      <c r="F64" s="731"/>
      <c r="G64" s="731"/>
      <c r="H64" s="731"/>
      <c r="I64" s="78"/>
      <c r="J64" s="79"/>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38"/>
      <c r="AM64" s="733"/>
      <c r="AN64" s="733"/>
      <c r="AO64" s="733"/>
      <c r="AP64" s="733"/>
      <c r="AQ64" s="733"/>
      <c r="AR64" s="733"/>
      <c r="AS64" s="733"/>
      <c r="AT64" s="42"/>
    </row>
    <row r="65" spans="1:46" s="45" customFormat="1" ht="3.75" customHeight="1" x14ac:dyDescent="0.15">
      <c r="A65" s="32"/>
      <c r="B65" s="731"/>
      <c r="C65" s="731"/>
      <c r="D65" s="731"/>
      <c r="E65" s="731"/>
      <c r="F65" s="731"/>
      <c r="G65" s="731"/>
      <c r="H65" s="731"/>
      <c r="I65" s="78"/>
      <c r="J65" s="79"/>
      <c r="K65" s="17"/>
      <c r="L65" s="47"/>
      <c r="M65" s="39"/>
      <c r="N65" s="39"/>
      <c r="O65" s="38"/>
      <c r="P65" s="39"/>
      <c r="Q65" s="39"/>
      <c r="R65" s="38"/>
      <c r="S65" s="80"/>
      <c r="T65" s="80"/>
      <c r="U65" s="80"/>
      <c r="V65" s="80"/>
      <c r="W65" s="80"/>
      <c r="X65" s="38"/>
      <c r="Y65" s="38"/>
      <c r="Z65" s="38"/>
      <c r="AA65" s="38"/>
      <c r="AB65" s="38"/>
      <c r="AC65" s="38"/>
      <c r="AD65" s="38"/>
      <c r="AF65" s="38"/>
      <c r="AG65" s="38"/>
      <c r="AH65" s="38"/>
      <c r="AI65" s="39"/>
      <c r="AJ65" s="39"/>
      <c r="AK65" s="38"/>
      <c r="AL65" s="38"/>
      <c r="AM65" s="39"/>
      <c r="AN65" s="39"/>
      <c r="AO65" s="39"/>
      <c r="AP65" s="39"/>
      <c r="AQ65" s="39"/>
      <c r="AR65" s="39"/>
      <c r="AS65" s="39"/>
      <c r="AT65" s="42"/>
    </row>
    <row r="66" spans="1:46" s="45" customFormat="1" ht="12" customHeight="1" x14ac:dyDescent="0.15">
      <c r="A66" s="32"/>
      <c r="B66" s="731"/>
      <c r="C66" s="731"/>
      <c r="D66" s="731"/>
      <c r="E66" s="731"/>
      <c r="F66" s="731"/>
      <c r="G66" s="731"/>
      <c r="H66" s="731"/>
      <c r="I66" s="78"/>
      <c r="J66" s="79" t="s">
        <v>410</v>
      </c>
      <c r="K66" s="734" t="s">
        <v>1139</v>
      </c>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38"/>
      <c r="AM66" s="733">
        <f>tra_notice2</f>
        <v>0</v>
      </c>
      <c r="AN66" s="733"/>
      <c r="AO66" s="733"/>
      <c r="AP66" s="733"/>
      <c r="AQ66" s="733"/>
      <c r="AR66" s="733"/>
      <c r="AS66" s="733"/>
      <c r="AT66" s="42"/>
    </row>
    <row r="67" spans="1:46" s="45" customFormat="1" ht="10.5" customHeight="1" x14ac:dyDescent="0.15">
      <c r="A67" s="735" t="s">
        <v>411</v>
      </c>
      <c r="B67" s="731"/>
      <c r="C67" s="731"/>
      <c r="D67" s="731"/>
      <c r="E67" s="731"/>
      <c r="F67" s="731"/>
      <c r="G67" s="731"/>
      <c r="H67" s="731"/>
      <c r="I67" s="78"/>
      <c r="J67" s="113"/>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38"/>
      <c r="AM67" s="733"/>
      <c r="AN67" s="733"/>
      <c r="AO67" s="733"/>
      <c r="AP67" s="733"/>
      <c r="AQ67" s="733"/>
      <c r="AR67" s="733"/>
      <c r="AS67" s="733"/>
      <c r="AT67" s="42"/>
    </row>
    <row r="68" spans="1:46" s="45" customFormat="1" ht="3.75" customHeight="1" x14ac:dyDescent="0.15">
      <c r="A68" s="736"/>
      <c r="B68" s="737"/>
      <c r="C68" s="737"/>
      <c r="D68" s="737"/>
      <c r="E68" s="737"/>
      <c r="F68" s="737"/>
      <c r="G68" s="737"/>
      <c r="H68" s="737"/>
      <c r="I68" s="81"/>
      <c r="J68" s="36"/>
      <c r="K68" s="47"/>
      <c r="L68" s="47"/>
      <c r="M68" s="39"/>
      <c r="N68" s="39"/>
      <c r="O68" s="38"/>
      <c r="P68" s="39"/>
      <c r="Q68" s="39"/>
      <c r="R68" s="38"/>
      <c r="S68" s="80"/>
      <c r="T68" s="80"/>
      <c r="U68" s="80"/>
      <c r="V68" s="80"/>
      <c r="W68" s="80"/>
      <c r="X68" s="38"/>
      <c r="Y68" s="38"/>
      <c r="Z68" s="38"/>
      <c r="AA68" s="38"/>
      <c r="AB68" s="38"/>
      <c r="AC68" s="38"/>
      <c r="AD68" s="38"/>
      <c r="AE68" s="38"/>
      <c r="AF68" s="38"/>
      <c r="AG68" s="38"/>
      <c r="AH68" s="38"/>
      <c r="AI68" s="39"/>
      <c r="AJ68" s="39"/>
      <c r="AK68" s="38"/>
      <c r="AL68" s="38"/>
      <c r="AM68" s="39"/>
      <c r="AN68" s="39"/>
      <c r="AO68" s="38"/>
      <c r="AP68" s="38"/>
      <c r="AQ68" s="39"/>
      <c r="AR68" s="39"/>
      <c r="AS68" s="38"/>
      <c r="AT68" s="42"/>
    </row>
    <row r="69" spans="1:46" s="45" customFormat="1" ht="15.75" customHeight="1" x14ac:dyDescent="0.15">
      <c r="A69" s="82"/>
      <c r="B69" s="719" t="s">
        <v>412</v>
      </c>
      <c r="C69" s="719"/>
      <c r="D69" s="719"/>
      <c r="E69" s="719"/>
      <c r="F69" s="719"/>
      <c r="G69" s="719"/>
      <c r="H69" s="719"/>
      <c r="I69" s="83"/>
      <c r="J69" s="722" t="s">
        <v>413</v>
      </c>
      <c r="K69" s="723"/>
      <c r="L69" s="723"/>
      <c r="M69" s="723"/>
      <c r="N69" s="723"/>
      <c r="O69" s="723"/>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723"/>
      <c r="AT69" s="724"/>
    </row>
    <row r="70" spans="1:46" s="45" customFormat="1" ht="6" customHeight="1" x14ac:dyDescent="0.15">
      <c r="A70" s="84"/>
      <c r="B70" s="720"/>
      <c r="C70" s="720"/>
      <c r="D70" s="720"/>
      <c r="E70" s="720"/>
      <c r="F70" s="720"/>
      <c r="G70" s="720"/>
      <c r="H70" s="720"/>
      <c r="I70" s="85"/>
      <c r="J70" s="86"/>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8"/>
    </row>
    <row r="71" spans="1:46" s="45" customFormat="1" ht="21.75" customHeight="1" x14ac:dyDescent="0.15">
      <c r="A71" s="84"/>
      <c r="B71" s="720"/>
      <c r="C71" s="720"/>
      <c r="D71" s="720"/>
      <c r="E71" s="720"/>
      <c r="F71" s="720"/>
      <c r="G71" s="720"/>
      <c r="H71" s="720"/>
      <c r="I71" s="85"/>
      <c r="J71" s="86"/>
      <c r="K71" s="87"/>
      <c r="L71" s="87"/>
      <c r="M71" s="87"/>
      <c r="N71" s="87"/>
      <c r="O71" s="87"/>
      <c r="P71" s="87"/>
      <c r="Q71" s="87"/>
      <c r="R71" s="87"/>
      <c r="S71" s="87"/>
      <c r="T71" s="87"/>
      <c r="U71" s="87"/>
      <c r="V71" s="87"/>
      <c r="W71" s="87"/>
      <c r="X71" s="725" t="s">
        <v>414</v>
      </c>
      <c r="Y71" s="725"/>
      <c r="Z71" s="725"/>
      <c r="AA71" s="726" t="str">
        <f>'01.入会申込書'!M35</f>
        <v/>
      </c>
      <c r="AB71" s="726"/>
      <c r="AC71" s="726"/>
      <c r="AD71" s="726"/>
      <c r="AE71" s="726"/>
      <c r="AF71" s="726"/>
      <c r="AG71" s="726"/>
      <c r="AH71" s="726"/>
      <c r="AI71" s="726"/>
      <c r="AJ71" s="726"/>
      <c r="AK71" s="726"/>
      <c r="AL71" s="726"/>
      <c r="AM71" s="726"/>
      <c r="AN71" s="726"/>
      <c r="AO71" s="726"/>
      <c r="AP71" s="726"/>
      <c r="AQ71" s="726"/>
      <c r="AR71" s="726"/>
      <c r="AS71" s="726"/>
      <c r="AT71" s="88"/>
    </row>
    <row r="72" spans="1:46" s="45" customFormat="1" ht="18.75" customHeight="1" x14ac:dyDescent="0.15">
      <c r="A72" s="84"/>
      <c r="B72" s="720"/>
      <c r="C72" s="720"/>
      <c r="D72" s="720"/>
      <c r="E72" s="720"/>
      <c r="F72" s="720"/>
      <c r="G72" s="720"/>
      <c r="H72" s="720"/>
      <c r="I72" s="85"/>
      <c r="J72" s="86"/>
      <c r="K72" s="87"/>
      <c r="L72" s="87"/>
      <c r="M72" s="87"/>
      <c r="N72" s="87"/>
      <c r="O72" s="87"/>
      <c r="P72" s="87"/>
      <c r="Q72" s="87"/>
      <c r="R72" s="87"/>
      <c r="S72" s="87"/>
      <c r="T72" s="87"/>
      <c r="U72" s="87"/>
      <c r="V72" s="87"/>
      <c r="W72" s="87"/>
      <c r="X72" s="725" t="s">
        <v>415</v>
      </c>
      <c r="Y72" s="725"/>
      <c r="Z72" s="725"/>
      <c r="AA72" s="726" t="str">
        <f>'01.入会申込書'!M47</f>
        <v/>
      </c>
      <c r="AB72" s="726"/>
      <c r="AC72" s="726"/>
      <c r="AD72" s="726"/>
      <c r="AE72" s="726"/>
      <c r="AF72" s="726"/>
      <c r="AG72" s="726"/>
      <c r="AH72" s="726"/>
      <c r="AI72" s="726"/>
      <c r="AJ72" s="726"/>
      <c r="AK72" s="726"/>
      <c r="AL72" s="726"/>
      <c r="AM72" s="726"/>
      <c r="AN72" s="726"/>
      <c r="AO72" s="726"/>
      <c r="AP72" s="726"/>
      <c r="AQ72" s="726"/>
      <c r="AR72" s="726"/>
      <c r="AS72" s="726"/>
      <c r="AT72" s="88"/>
    </row>
    <row r="73" spans="1:46" s="45" customFormat="1" ht="5.25" customHeight="1" x14ac:dyDescent="0.15">
      <c r="A73" s="89"/>
      <c r="B73" s="721"/>
      <c r="C73" s="721"/>
      <c r="D73" s="721"/>
      <c r="E73" s="721"/>
      <c r="F73" s="721"/>
      <c r="G73" s="721"/>
      <c r="H73" s="721"/>
      <c r="I73" s="90"/>
      <c r="J73" s="124"/>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6"/>
    </row>
    <row r="74" spans="1:46" s="45" customFormat="1" ht="6" customHeight="1" x14ac:dyDescent="0.15">
      <c r="A74" s="576"/>
      <c r="B74" s="576"/>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c r="AO74" s="576"/>
      <c r="AP74" s="576"/>
      <c r="AQ74" s="576"/>
      <c r="AR74" s="576"/>
      <c r="AS74" s="576"/>
      <c r="AT74" s="576"/>
    </row>
    <row r="75" spans="1:46" s="45" customFormat="1" ht="16.5" customHeight="1" x14ac:dyDescent="0.15">
      <c r="B75" s="727" t="s">
        <v>416</v>
      </c>
      <c r="C75" s="728"/>
      <c r="D75" s="728"/>
      <c r="E75" s="728"/>
      <c r="F75" s="728"/>
      <c r="G75" s="728"/>
      <c r="H75" s="728"/>
      <c r="I75" s="728"/>
      <c r="J75" s="728"/>
      <c r="K75" s="728"/>
      <c r="L75" s="728"/>
      <c r="M75" s="728"/>
      <c r="N75" s="728"/>
      <c r="O75" s="728"/>
      <c r="P75" s="728"/>
      <c r="Q75" s="728"/>
      <c r="R75" s="728"/>
      <c r="S75" s="728"/>
      <c r="T75" s="728"/>
      <c r="U75" s="728"/>
      <c r="V75" s="91"/>
      <c r="W75" s="91"/>
      <c r="X75" s="91"/>
      <c r="Y75" s="91"/>
      <c r="Z75" s="91"/>
      <c r="AA75" s="91"/>
      <c r="AB75" s="91"/>
      <c r="AC75" s="91"/>
      <c r="AD75" s="91"/>
      <c r="AE75" s="91"/>
      <c r="AF75" s="91"/>
      <c r="AG75" s="91"/>
      <c r="AH75" s="91"/>
      <c r="AI75" s="92"/>
      <c r="AJ75" s="92"/>
      <c r="AK75" s="92"/>
    </row>
    <row r="76" spans="1:46" s="45" customFormat="1" ht="10.5" customHeight="1" x14ac:dyDescent="0.15">
      <c r="B76" s="729" t="s">
        <v>417</v>
      </c>
      <c r="C76" s="729"/>
      <c r="D76" s="729"/>
      <c r="E76" s="729"/>
      <c r="F76" s="729"/>
      <c r="G76" s="729"/>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29"/>
      <c r="AK76" s="729"/>
      <c r="AL76" s="729"/>
      <c r="AM76" s="729"/>
      <c r="AN76" s="729"/>
      <c r="AO76" s="729"/>
      <c r="AP76" s="729"/>
      <c r="AQ76" s="729"/>
      <c r="AR76" s="729"/>
      <c r="AS76" s="729"/>
      <c r="AT76" s="729"/>
    </row>
    <row r="77" spans="1:46" s="45" customFormat="1" ht="29.25" customHeight="1" x14ac:dyDescent="0.15">
      <c r="B77" s="729"/>
      <c r="C77" s="729"/>
      <c r="D77" s="729"/>
      <c r="E77" s="729"/>
      <c r="F77" s="729"/>
      <c r="G77" s="729"/>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29"/>
      <c r="AK77" s="729"/>
      <c r="AL77" s="729"/>
      <c r="AM77" s="729"/>
      <c r="AN77" s="729"/>
      <c r="AO77" s="729"/>
      <c r="AP77" s="729"/>
      <c r="AQ77" s="729"/>
      <c r="AR77" s="729"/>
      <c r="AS77" s="729"/>
      <c r="AT77" s="729"/>
    </row>
    <row r="78" spans="1:46" s="45" customFormat="1" ht="32.25" customHeight="1" x14ac:dyDescent="0.15">
      <c r="B78" s="729"/>
      <c r="C78" s="729"/>
      <c r="D78" s="729"/>
      <c r="E78" s="729"/>
      <c r="F78" s="729"/>
      <c r="G78" s="729"/>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c r="AH78" s="729"/>
      <c r="AI78" s="729"/>
      <c r="AJ78" s="729"/>
      <c r="AK78" s="729"/>
      <c r="AL78" s="729"/>
      <c r="AM78" s="729"/>
      <c r="AN78" s="729"/>
      <c r="AO78" s="729"/>
      <c r="AP78" s="729"/>
      <c r="AQ78" s="729"/>
      <c r="AR78" s="729"/>
      <c r="AS78" s="729"/>
      <c r="AT78" s="729"/>
    </row>
    <row r="79" spans="1:46"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716" t="str">
        <f>"令和"&amp;'01.入会申込書'!AP25&amp;"年"&amp;'01.入会申込書'!AT25&amp;"月"&amp;'01.入会申込書'!AX25&amp;"日"</f>
        <v>令和年月日</v>
      </c>
      <c r="AN79" s="716"/>
      <c r="AO79" s="716"/>
      <c r="AP79" s="716"/>
      <c r="AQ79" s="716"/>
      <c r="AR79" s="716"/>
      <c r="AS79" s="716"/>
      <c r="AT79" s="716"/>
    </row>
    <row r="80" spans="1:46" x14ac:dyDescent="0.15">
      <c r="A80" s="717" t="s">
        <v>418</v>
      </c>
      <c r="B80" s="717"/>
      <c r="C80" s="717"/>
      <c r="D80" s="717"/>
      <c r="E80" s="717"/>
      <c r="F80" s="717"/>
      <c r="G80" s="717"/>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row>
    <row r="81" spans="1:46"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718" t="s">
        <v>419</v>
      </c>
      <c r="AH81" s="718"/>
      <c r="AI81" s="718"/>
      <c r="AJ81" s="718"/>
      <c r="AK81" s="718"/>
      <c r="AL81" s="718"/>
      <c r="AM81" s="718"/>
      <c r="AN81" s="718"/>
      <c r="AO81" s="718"/>
      <c r="AP81" s="718"/>
      <c r="AQ81" s="718"/>
      <c r="AR81" s="718"/>
      <c r="AS81" s="718"/>
      <c r="AT81" s="718"/>
    </row>
    <row r="82" spans="1:46"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718"/>
      <c r="AH82" s="718"/>
      <c r="AI82" s="718"/>
      <c r="AJ82" s="718"/>
      <c r="AK82" s="718"/>
      <c r="AL82" s="718"/>
      <c r="AM82" s="718"/>
      <c r="AN82" s="718"/>
      <c r="AO82" s="718"/>
      <c r="AP82" s="718"/>
      <c r="AQ82" s="718"/>
      <c r="AR82" s="718"/>
      <c r="AS82" s="718"/>
      <c r="AT82" s="718"/>
    </row>
    <row r="83" spans="1:46" x14ac:dyDescent="0.15">
      <c r="A83" s="274" t="s">
        <v>420</v>
      </c>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row>
    <row r="84" spans="1:46" x14ac:dyDescent="0.15">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row>
    <row r="85" spans="1:46" x14ac:dyDescent="0.15">
      <c r="A85" s="689" t="s">
        <v>421</v>
      </c>
      <c r="B85" s="689"/>
      <c r="C85" s="689"/>
      <c r="D85" s="689"/>
      <c r="E85" s="689"/>
      <c r="F85" s="689"/>
      <c r="G85" s="689"/>
      <c r="H85" s="689"/>
      <c r="I85" s="689"/>
      <c r="J85" s="689"/>
      <c r="K85" s="689"/>
      <c r="L85" s="689"/>
      <c r="M85" s="689"/>
      <c r="N85" s="689"/>
      <c r="O85" s="688" t="s">
        <v>422</v>
      </c>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8"/>
      <c r="AP85" s="688"/>
      <c r="AQ85" s="688"/>
      <c r="AR85" s="688"/>
      <c r="AS85" s="688"/>
      <c r="AT85" s="688"/>
    </row>
    <row r="86" spans="1:46" x14ac:dyDescent="0.15">
      <c r="A86" s="689"/>
      <c r="B86" s="689"/>
      <c r="C86" s="689"/>
      <c r="D86" s="689"/>
      <c r="E86" s="689"/>
      <c r="F86" s="689"/>
      <c r="G86" s="689"/>
      <c r="H86" s="689"/>
      <c r="I86" s="689"/>
      <c r="J86" s="689"/>
      <c r="K86" s="689"/>
      <c r="L86" s="689"/>
      <c r="M86" s="689"/>
      <c r="N86" s="689"/>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8"/>
      <c r="AP86" s="688"/>
      <c r="AQ86" s="688"/>
      <c r="AR86" s="688"/>
      <c r="AS86" s="688"/>
      <c r="AT86" s="688"/>
    </row>
    <row r="87" spans="1:46" x14ac:dyDescent="0.15">
      <c r="A87" s="688" t="s">
        <v>423</v>
      </c>
      <c r="B87" s="688"/>
      <c r="C87" s="688"/>
      <c r="D87" s="688"/>
      <c r="E87" s="688"/>
      <c r="F87" s="688"/>
      <c r="G87" s="688"/>
      <c r="H87" s="688"/>
      <c r="I87" s="689" t="s">
        <v>424</v>
      </c>
      <c r="J87" s="689"/>
      <c r="K87" s="689"/>
      <c r="L87" s="689"/>
      <c r="M87" s="689"/>
      <c r="N87" s="689"/>
      <c r="O87" s="688" t="s">
        <v>425</v>
      </c>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8"/>
      <c r="AP87" s="688"/>
      <c r="AQ87" s="688"/>
      <c r="AR87" s="688"/>
      <c r="AS87" s="688"/>
      <c r="AT87" s="688"/>
    </row>
    <row r="88" spans="1:46" x14ac:dyDescent="0.15">
      <c r="A88" s="688"/>
      <c r="B88" s="688"/>
      <c r="C88" s="688"/>
      <c r="D88" s="688"/>
      <c r="E88" s="688"/>
      <c r="F88" s="688"/>
      <c r="G88" s="688"/>
      <c r="H88" s="688"/>
      <c r="I88" s="689"/>
      <c r="J88" s="689"/>
      <c r="K88" s="689"/>
      <c r="L88" s="689"/>
      <c r="M88" s="689"/>
      <c r="N88" s="689"/>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row>
    <row r="89" spans="1:46" x14ac:dyDescent="0.15">
      <c r="A89" s="688"/>
      <c r="B89" s="688"/>
      <c r="C89" s="688"/>
      <c r="D89" s="688"/>
      <c r="E89" s="688"/>
      <c r="F89" s="688"/>
      <c r="G89" s="688"/>
      <c r="H89" s="688"/>
      <c r="I89" s="689" t="s">
        <v>426</v>
      </c>
      <c r="J89" s="689"/>
      <c r="K89" s="689"/>
      <c r="L89" s="689"/>
      <c r="M89" s="689"/>
      <c r="N89" s="689"/>
      <c r="O89" s="688" t="s">
        <v>427</v>
      </c>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8"/>
      <c r="AP89" s="688"/>
      <c r="AQ89" s="688"/>
      <c r="AR89" s="688"/>
      <c r="AS89" s="688"/>
      <c r="AT89" s="688"/>
    </row>
    <row r="90" spans="1:46" x14ac:dyDescent="0.15">
      <c r="A90" s="688"/>
      <c r="B90" s="688"/>
      <c r="C90" s="688"/>
      <c r="D90" s="688"/>
      <c r="E90" s="688"/>
      <c r="F90" s="688"/>
      <c r="G90" s="688"/>
      <c r="H90" s="688"/>
      <c r="I90" s="689"/>
      <c r="J90" s="689"/>
      <c r="K90" s="689"/>
      <c r="L90" s="689"/>
      <c r="M90" s="689"/>
      <c r="N90" s="689"/>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8"/>
      <c r="AP90" s="688"/>
      <c r="AQ90" s="688"/>
      <c r="AR90" s="688"/>
      <c r="AS90" s="688"/>
      <c r="AT90" s="688"/>
    </row>
    <row r="91" spans="1:46" x14ac:dyDescent="0.15">
      <c r="A91" s="688"/>
      <c r="B91" s="688"/>
      <c r="C91" s="688"/>
      <c r="D91" s="688"/>
      <c r="E91" s="688"/>
      <c r="F91" s="688"/>
      <c r="G91" s="688"/>
      <c r="H91" s="688"/>
      <c r="I91" s="689"/>
      <c r="J91" s="689"/>
      <c r="K91" s="689"/>
      <c r="L91" s="689"/>
      <c r="M91" s="689"/>
      <c r="N91" s="689"/>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8"/>
      <c r="AP91" s="688"/>
      <c r="AQ91" s="688"/>
      <c r="AR91" s="688"/>
      <c r="AS91" s="688"/>
      <c r="AT91" s="688"/>
    </row>
    <row r="92" spans="1:46" x14ac:dyDescent="0.15">
      <c r="A92" s="689" t="s">
        <v>428</v>
      </c>
      <c r="B92" s="689"/>
      <c r="C92" s="689"/>
      <c r="D92" s="689"/>
      <c r="E92" s="689"/>
      <c r="F92" s="689"/>
      <c r="G92" s="689"/>
      <c r="H92" s="689"/>
      <c r="I92" s="689" t="s">
        <v>429</v>
      </c>
      <c r="J92" s="689"/>
      <c r="K92" s="689"/>
      <c r="L92" s="689"/>
      <c r="M92" s="689"/>
      <c r="N92" s="689"/>
      <c r="O92" s="688" t="s">
        <v>430</v>
      </c>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8"/>
      <c r="AP92" s="688"/>
      <c r="AQ92" s="688"/>
      <c r="AR92" s="688"/>
      <c r="AS92" s="688"/>
      <c r="AT92" s="688"/>
    </row>
    <row r="93" spans="1:46" x14ac:dyDescent="0.15">
      <c r="A93" s="689"/>
      <c r="B93" s="689"/>
      <c r="C93" s="689"/>
      <c r="D93" s="689"/>
      <c r="E93" s="689"/>
      <c r="F93" s="689"/>
      <c r="G93" s="689"/>
      <c r="H93" s="689"/>
      <c r="I93" s="689"/>
      <c r="J93" s="689"/>
      <c r="K93" s="689"/>
      <c r="L93" s="689"/>
      <c r="M93" s="689"/>
      <c r="N93" s="689"/>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8"/>
      <c r="AP93" s="688"/>
      <c r="AQ93" s="688"/>
      <c r="AR93" s="688"/>
      <c r="AS93" s="688"/>
      <c r="AT93" s="688"/>
    </row>
    <row r="94" spans="1:46" x14ac:dyDescent="0.15">
      <c r="A94" s="689"/>
      <c r="B94" s="689"/>
      <c r="C94" s="689"/>
      <c r="D94" s="689"/>
      <c r="E94" s="689"/>
      <c r="F94" s="689"/>
      <c r="G94" s="689"/>
      <c r="H94" s="689"/>
      <c r="I94" s="689"/>
      <c r="J94" s="689"/>
      <c r="K94" s="689"/>
      <c r="L94" s="689"/>
      <c r="M94" s="689"/>
      <c r="N94" s="689"/>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8"/>
      <c r="AP94" s="688"/>
      <c r="AQ94" s="688"/>
      <c r="AR94" s="688"/>
      <c r="AS94" s="688"/>
      <c r="AT94" s="688"/>
    </row>
    <row r="95" spans="1:46" x14ac:dyDescent="0.15">
      <c r="A95" s="689"/>
      <c r="B95" s="689"/>
      <c r="C95" s="689"/>
      <c r="D95" s="689"/>
      <c r="E95" s="689"/>
      <c r="F95" s="689"/>
      <c r="G95" s="689"/>
      <c r="H95" s="689"/>
      <c r="I95" s="689"/>
      <c r="J95" s="689"/>
      <c r="K95" s="689"/>
      <c r="L95" s="689"/>
      <c r="M95" s="689"/>
      <c r="N95" s="689"/>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8"/>
      <c r="AP95" s="688"/>
      <c r="AQ95" s="688"/>
      <c r="AR95" s="688"/>
      <c r="AS95" s="688"/>
      <c r="AT95" s="688"/>
    </row>
    <row r="96" spans="1:46" x14ac:dyDescent="0.15">
      <c r="A96" s="689"/>
      <c r="B96" s="689"/>
      <c r="C96" s="689"/>
      <c r="D96" s="689"/>
      <c r="E96" s="689"/>
      <c r="F96" s="689"/>
      <c r="G96" s="689"/>
      <c r="H96" s="689"/>
      <c r="I96" s="689"/>
      <c r="J96" s="689"/>
      <c r="K96" s="689"/>
      <c r="L96" s="689"/>
      <c r="M96" s="689"/>
      <c r="N96" s="689"/>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8"/>
      <c r="AP96" s="688"/>
      <c r="AQ96" s="688"/>
      <c r="AR96" s="688"/>
      <c r="AS96" s="688"/>
      <c r="AT96" s="688"/>
    </row>
    <row r="97" spans="1:46" x14ac:dyDescent="0.15">
      <c r="A97" s="689"/>
      <c r="B97" s="689"/>
      <c r="C97" s="689"/>
      <c r="D97" s="689"/>
      <c r="E97" s="689"/>
      <c r="F97" s="689"/>
      <c r="G97" s="689"/>
      <c r="H97" s="689"/>
      <c r="I97" s="689"/>
      <c r="J97" s="689"/>
      <c r="K97" s="689"/>
      <c r="L97" s="689"/>
      <c r="M97" s="689"/>
      <c r="N97" s="689"/>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row>
    <row r="98" spans="1:46" x14ac:dyDescent="0.15">
      <c r="A98" s="689"/>
      <c r="B98" s="689"/>
      <c r="C98" s="689"/>
      <c r="D98" s="689"/>
      <c r="E98" s="689"/>
      <c r="F98" s="689"/>
      <c r="G98" s="689"/>
      <c r="H98" s="689"/>
      <c r="I98" s="689"/>
      <c r="J98" s="689"/>
      <c r="K98" s="689"/>
      <c r="L98" s="689"/>
      <c r="M98" s="689"/>
      <c r="N98" s="689"/>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row>
    <row r="99" spans="1:46" x14ac:dyDescent="0.15">
      <c r="A99" s="689"/>
      <c r="B99" s="689"/>
      <c r="C99" s="689"/>
      <c r="D99" s="689"/>
      <c r="E99" s="689"/>
      <c r="F99" s="689"/>
      <c r="G99" s="689"/>
      <c r="H99" s="689"/>
      <c r="I99" s="689" t="s">
        <v>431</v>
      </c>
      <c r="J99" s="689"/>
      <c r="K99" s="689"/>
      <c r="L99" s="689"/>
      <c r="M99" s="689"/>
      <c r="N99" s="689"/>
      <c r="O99" s="688" t="s">
        <v>432</v>
      </c>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row>
    <row r="100" spans="1:46" x14ac:dyDescent="0.15">
      <c r="A100" s="689"/>
      <c r="B100" s="689"/>
      <c r="C100" s="689"/>
      <c r="D100" s="689"/>
      <c r="E100" s="689"/>
      <c r="F100" s="689"/>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row>
    <row r="101" spans="1:46" x14ac:dyDescent="0.15">
      <c r="A101" s="687" t="s">
        <v>433</v>
      </c>
      <c r="B101" s="687"/>
      <c r="C101" s="687"/>
      <c r="D101" s="687"/>
      <c r="E101" s="687"/>
      <c r="F101" s="687"/>
      <c r="G101" s="687"/>
      <c r="H101" s="687"/>
      <c r="I101" s="688" t="s">
        <v>434</v>
      </c>
      <c r="J101" s="688"/>
      <c r="K101" s="688"/>
      <c r="L101" s="688"/>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row>
    <row r="102" spans="1:46" x14ac:dyDescent="0.15">
      <c r="A102" s="687"/>
      <c r="B102" s="687"/>
      <c r="C102" s="687"/>
      <c r="D102" s="687"/>
      <c r="E102" s="687"/>
      <c r="F102" s="687"/>
      <c r="G102" s="687"/>
      <c r="H102" s="687"/>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row>
    <row r="103" spans="1:46" x14ac:dyDescent="0.15">
      <c r="A103" s="707" t="s">
        <v>435</v>
      </c>
      <c r="B103" s="708"/>
      <c r="C103" s="708"/>
      <c r="D103" s="708"/>
      <c r="E103" s="708"/>
      <c r="F103" s="708"/>
      <c r="G103" s="708"/>
      <c r="H103" s="709"/>
      <c r="I103" s="688" t="s">
        <v>436</v>
      </c>
      <c r="J103" s="688"/>
      <c r="K103" s="688"/>
      <c r="L103" s="688"/>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row>
    <row r="104" spans="1:46" x14ac:dyDescent="0.15">
      <c r="A104" s="710"/>
      <c r="B104" s="711"/>
      <c r="C104" s="711"/>
      <c r="D104" s="711"/>
      <c r="E104" s="711"/>
      <c r="F104" s="711"/>
      <c r="G104" s="711"/>
      <c r="H104" s="712"/>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row>
    <row r="105" spans="1:46" x14ac:dyDescent="0.15">
      <c r="A105" s="710"/>
      <c r="B105" s="711"/>
      <c r="C105" s="711"/>
      <c r="D105" s="711"/>
      <c r="E105" s="711"/>
      <c r="F105" s="711"/>
      <c r="G105" s="711"/>
      <c r="H105" s="712"/>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row>
    <row r="106" spans="1:46" x14ac:dyDescent="0.15">
      <c r="A106" s="710"/>
      <c r="B106" s="711"/>
      <c r="C106" s="711"/>
      <c r="D106" s="711"/>
      <c r="E106" s="711"/>
      <c r="F106" s="711"/>
      <c r="G106" s="711"/>
      <c r="H106" s="712"/>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row>
    <row r="107" spans="1:46" x14ac:dyDescent="0.15">
      <c r="A107" s="710"/>
      <c r="B107" s="711"/>
      <c r="C107" s="711"/>
      <c r="D107" s="711"/>
      <c r="E107" s="711"/>
      <c r="F107" s="711"/>
      <c r="G107" s="711"/>
      <c r="H107" s="712"/>
      <c r="I107" s="688"/>
      <c r="J107" s="688"/>
      <c r="K107" s="688"/>
      <c r="L107" s="688"/>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8"/>
      <c r="AP107" s="688"/>
      <c r="AQ107" s="688"/>
      <c r="AR107" s="688"/>
      <c r="AS107" s="688"/>
      <c r="AT107" s="688"/>
    </row>
    <row r="108" spans="1:46" x14ac:dyDescent="0.15">
      <c r="A108" s="710"/>
      <c r="B108" s="711"/>
      <c r="C108" s="711"/>
      <c r="D108" s="711"/>
      <c r="E108" s="711"/>
      <c r="F108" s="711"/>
      <c r="G108" s="711"/>
      <c r="H108" s="712"/>
      <c r="I108" s="688"/>
      <c r="J108" s="688"/>
      <c r="K108" s="688"/>
      <c r="L108" s="688"/>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8"/>
      <c r="AP108" s="688"/>
      <c r="AQ108" s="688"/>
      <c r="AR108" s="688"/>
      <c r="AS108" s="688"/>
      <c r="AT108" s="688"/>
    </row>
    <row r="109" spans="1:46" x14ac:dyDescent="0.15">
      <c r="A109" s="710"/>
      <c r="B109" s="711"/>
      <c r="C109" s="711"/>
      <c r="D109" s="711"/>
      <c r="E109" s="711"/>
      <c r="F109" s="711"/>
      <c r="G109" s="711"/>
      <c r="H109" s="712"/>
      <c r="I109" s="688"/>
      <c r="J109" s="688"/>
      <c r="K109" s="688"/>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8"/>
      <c r="AP109" s="688"/>
      <c r="AQ109" s="688"/>
      <c r="AR109" s="688"/>
      <c r="AS109" s="688"/>
      <c r="AT109" s="688"/>
    </row>
    <row r="110" spans="1:46" x14ac:dyDescent="0.15">
      <c r="A110" s="710"/>
      <c r="B110" s="711"/>
      <c r="C110" s="711"/>
      <c r="D110" s="711"/>
      <c r="E110" s="711"/>
      <c r="F110" s="711"/>
      <c r="G110" s="711"/>
      <c r="H110" s="712"/>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8"/>
      <c r="AP110" s="688"/>
      <c r="AQ110" s="688"/>
      <c r="AR110" s="688"/>
      <c r="AS110" s="688"/>
      <c r="AT110" s="688"/>
    </row>
    <row r="111" spans="1:46" x14ac:dyDescent="0.15">
      <c r="A111" s="710"/>
      <c r="B111" s="711"/>
      <c r="C111" s="711"/>
      <c r="D111" s="711"/>
      <c r="E111" s="711"/>
      <c r="F111" s="711"/>
      <c r="G111" s="711"/>
      <c r="H111" s="712"/>
      <c r="I111" s="688"/>
      <c r="J111" s="688"/>
      <c r="K111" s="688"/>
      <c r="L111" s="688"/>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8"/>
      <c r="AO111" s="688"/>
      <c r="AP111" s="688"/>
      <c r="AQ111" s="688"/>
      <c r="AR111" s="688"/>
      <c r="AS111" s="688"/>
      <c r="AT111" s="688"/>
    </row>
    <row r="112" spans="1:46" x14ac:dyDescent="0.15">
      <c r="A112" s="710"/>
      <c r="B112" s="711"/>
      <c r="C112" s="711"/>
      <c r="D112" s="711"/>
      <c r="E112" s="711"/>
      <c r="F112" s="711"/>
      <c r="G112" s="711"/>
      <c r="H112" s="712"/>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8"/>
      <c r="AP112" s="688"/>
      <c r="AQ112" s="688"/>
      <c r="AR112" s="688"/>
      <c r="AS112" s="688"/>
      <c r="AT112" s="688"/>
    </row>
    <row r="113" spans="1:46" x14ac:dyDescent="0.15">
      <c r="A113" s="710"/>
      <c r="B113" s="711"/>
      <c r="C113" s="711"/>
      <c r="D113" s="711"/>
      <c r="E113" s="711"/>
      <c r="F113" s="711"/>
      <c r="G113" s="711"/>
      <c r="H113" s="712"/>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row>
    <row r="114" spans="1:46" x14ac:dyDescent="0.15">
      <c r="A114" s="710"/>
      <c r="B114" s="711"/>
      <c r="C114" s="711"/>
      <c r="D114" s="711"/>
      <c r="E114" s="711"/>
      <c r="F114" s="711"/>
      <c r="G114" s="711"/>
      <c r="H114" s="712"/>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8"/>
      <c r="AP114" s="688"/>
      <c r="AQ114" s="688"/>
      <c r="AR114" s="688"/>
      <c r="AS114" s="688"/>
      <c r="AT114" s="688"/>
    </row>
    <row r="115" spans="1:46" x14ac:dyDescent="0.15">
      <c r="A115" s="710"/>
      <c r="B115" s="711"/>
      <c r="C115" s="711"/>
      <c r="D115" s="711"/>
      <c r="E115" s="711"/>
      <c r="F115" s="711"/>
      <c r="G115" s="711"/>
      <c r="H115" s="712"/>
      <c r="I115" s="688"/>
      <c r="J115" s="688"/>
      <c r="K115" s="688"/>
      <c r="L115" s="688"/>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c r="AO115" s="688"/>
      <c r="AP115" s="688"/>
      <c r="AQ115" s="688"/>
      <c r="AR115" s="688"/>
      <c r="AS115" s="688"/>
      <c r="AT115" s="688"/>
    </row>
    <row r="116" spans="1:46" x14ac:dyDescent="0.15">
      <c r="A116" s="710"/>
      <c r="B116" s="711"/>
      <c r="C116" s="711"/>
      <c r="D116" s="711"/>
      <c r="E116" s="711"/>
      <c r="F116" s="711"/>
      <c r="G116" s="711"/>
      <c r="H116" s="712"/>
      <c r="I116" s="688"/>
      <c r="J116" s="688"/>
      <c r="K116" s="688"/>
      <c r="L116" s="688"/>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c r="AO116" s="688"/>
      <c r="AP116" s="688"/>
      <c r="AQ116" s="688"/>
      <c r="AR116" s="688"/>
      <c r="AS116" s="688"/>
      <c r="AT116" s="688"/>
    </row>
    <row r="117" spans="1:46" x14ac:dyDescent="0.15">
      <c r="A117" s="713"/>
      <c r="B117" s="714"/>
      <c r="C117" s="714"/>
      <c r="D117" s="714"/>
      <c r="E117" s="714"/>
      <c r="F117" s="714"/>
      <c r="G117" s="714"/>
      <c r="H117" s="715"/>
      <c r="I117" s="688"/>
      <c r="J117" s="688"/>
      <c r="K117" s="688"/>
      <c r="L117" s="688"/>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c r="AO117" s="688"/>
      <c r="AP117" s="688"/>
      <c r="AQ117" s="688"/>
      <c r="AR117" s="688"/>
      <c r="AS117" s="688"/>
      <c r="AT117" s="688"/>
    </row>
    <row r="118" spans="1:46" x14ac:dyDescent="0.15">
      <c r="A118" s="691" t="s">
        <v>437</v>
      </c>
      <c r="B118" s="692"/>
      <c r="C118" s="692"/>
      <c r="D118" s="692"/>
      <c r="E118" s="692"/>
      <c r="F118" s="692"/>
      <c r="G118" s="692"/>
      <c r="H118" s="693"/>
      <c r="I118" s="700" t="s">
        <v>438</v>
      </c>
      <c r="J118" s="701"/>
      <c r="K118" s="701"/>
      <c r="L118" s="701"/>
      <c r="M118" s="701"/>
      <c r="N118" s="701"/>
      <c r="O118" s="701"/>
      <c r="P118" s="701"/>
      <c r="Q118" s="701"/>
      <c r="R118" s="701"/>
      <c r="S118" s="701"/>
      <c r="T118" s="701"/>
      <c r="U118" s="701"/>
      <c r="V118" s="701"/>
      <c r="W118" s="701"/>
      <c r="X118" s="701"/>
      <c r="Y118" s="701"/>
      <c r="Z118" s="701"/>
      <c r="AA118" s="701"/>
      <c r="AB118" s="701"/>
      <c r="AC118" s="701"/>
      <c r="AD118" s="701"/>
      <c r="AE118" s="701"/>
      <c r="AF118" s="701"/>
      <c r="AG118" s="701"/>
      <c r="AH118" s="701"/>
      <c r="AI118" s="701"/>
      <c r="AJ118" s="701"/>
      <c r="AK118" s="701"/>
      <c r="AL118" s="701"/>
      <c r="AM118" s="701"/>
      <c r="AN118" s="701"/>
      <c r="AO118" s="701"/>
      <c r="AP118" s="701"/>
      <c r="AQ118" s="701"/>
      <c r="AR118" s="701"/>
      <c r="AS118" s="701"/>
      <c r="AT118" s="702"/>
    </row>
    <row r="119" spans="1:46" x14ac:dyDescent="0.15">
      <c r="A119" s="694"/>
      <c r="B119" s="695"/>
      <c r="C119" s="695"/>
      <c r="D119" s="695"/>
      <c r="E119" s="695"/>
      <c r="F119" s="695"/>
      <c r="G119" s="695"/>
      <c r="H119" s="696"/>
      <c r="I119" s="703"/>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704"/>
    </row>
    <row r="120" spans="1:46" x14ac:dyDescent="0.15">
      <c r="A120" s="697"/>
      <c r="B120" s="698"/>
      <c r="C120" s="698"/>
      <c r="D120" s="698"/>
      <c r="E120" s="698"/>
      <c r="F120" s="698"/>
      <c r="G120" s="698"/>
      <c r="H120" s="699"/>
      <c r="I120" s="705" t="s">
        <v>439</v>
      </c>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706"/>
      <c r="AL120" s="706"/>
      <c r="AM120" s="706"/>
      <c r="AN120" s="706"/>
      <c r="AO120" s="706"/>
      <c r="AP120" s="706"/>
      <c r="AQ120" s="706"/>
      <c r="AR120" s="706"/>
      <c r="AS120" s="706"/>
      <c r="AT120" s="706"/>
    </row>
    <row r="121" spans="1:46" x14ac:dyDescent="0.15">
      <c r="A121" s="687" t="s">
        <v>440</v>
      </c>
      <c r="B121" s="687"/>
      <c r="C121" s="687"/>
      <c r="D121" s="687"/>
      <c r="E121" s="687"/>
      <c r="F121" s="687"/>
      <c r="G121" s="687"/>
      <c r="H121" s="687"/>
      <c r="I121" s="688" t="s">
        <v>441</v>
      </c>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row>
    <row r="122" spans="1:46" x14ac:dyDescent="0.15">
      <c r="A122" s="687"/>
      <c r="B122" s="687"/>
      <c r="C122" s="687"/>
      <c r="D122" s="687"/>
      <c r="E122" s="687"/>
      <c r="F122" s="687"/>
      <c r="G122" s="687"/>
      <c r="H122" s="687"/>
      <c r="I122" s="688"/>
      <c r="J122" s="688"/>
      <c r="K122" s="688"/>
      <c r="L122" s="688"/>
      <c r="M122" s="688"/>
      <c r="N122" s="688"/>
      <c r="O122" s="688"/>
      <c r="P122" s="688"/>
      <c r="Q122" s="688"/>
      <c r="R122" s="688"/>
      <c r="S122" s="688"/>
      <c r="T122" s="688"/>
      <c r="U122" s="688"/>
      <c r="V122" s="688"/>
      <c r="W122" s="688"/>
      <c r="X122" s="688"/>
      <c r="Y122" s="688"/>
      <c r="Z122" s="688"/>
      <c r="AA122" s="688"/>
      <c r="AB122" s="688"/>
      <c r="AC122" s="688"/>
      <c r="AD122" s="688"/>
      <c r="AE122" s="688"/>
      <c r="AF122" s="688"/>
      <c r="AG122" s="688"/>
      <c r="AH122" s="688"/>
      <c r="AI122" s="688"/>
      <c r="AJ122" s="688"/>
      <c r="AK122" s="688"/>
      <c r="AL122" s="688"/>
      <c r="AM122" s="688"/>
      <c r="AN122" s="688"/>
      <c r="AO122" s="688"/>
      <c r="AP122" s="688"/>
      <c r="AQ122" s="688"/>
      <c r="AR122" s="688"/>
      <c r="AS122" s="688"/>
      <c r="AT122" s="688"/>
    </row>
    <row r="123" spans="1:46" x14ac:dyDescent="0.15">
      <c r="A123" s="690" t="s">
        <v>442</v>
      </c>
      <c r="B123" s="690"/>
      <c r="C123" s="690"/>
      <c r="D123" s="690"/>
      <c r="E123" s="690"/>
      <c r="F123" s="690"/>
      <c r="G123" s="690"/>
      <c r="H123" s="690"/>
      <c r="I123" s="688" t="s">
        <v>443</v>
      </c>
      <c r="J123" s="688"/>
      <c r="K123" s="688"/>
      <c r="L123" s="688"/>
      <c r="M123" s="688"/>
      <c r="N123" s="688"/>
      <c r="O123" s="688"/>
      <c r="P123" s="688"/>
      <c r="Q123" s="688"/>
      <c r="R123" s="688"/>
      <c r="S123" s="688"/>
      <c r="T123" s="688"/>
      <c r="U123" s="688"/>
      <c r="V123" s="688"/>
      <c r="W123" s="688"/>
      <c r="X123" s="688"/>
      <c r="Y123" s="688"/>
      <c r="Z123" s="688"/>
      <c r="AA123" s="688"/>
      <c r="AB123" s="688"/>
      <c r="AC123" s="688"/>
      <c r="AD123" s="688"/>
      <c r="AE123" s="688"/>
      <c r="AF123" s="688"/>
      <c r="AG123" s="688"/>
      <c r="AH123" s="688"/>
      <c r="AI123" s="688"/>
      <c r="AJ123" s="688"/>
      <c r="AK123" s="688"/>
      <c r="AL123" s="688"/>
      <c r="AM123" s="688"/>
      <c r="AN123" s="688"/>
      <c r="AO123" s="688"/>
      <c r="AP123" s="688"/>
      <c r="AQ123" s="688"/>
      <c r="AR123" s="688"/>
      <c r="AS123" s="688"/>
      <c r="AT123" s="688"/>
    </row>
    <row r="124" spans="1:46" x14ac:dyDescent="0.15">
      <c r="A124" s="690"/>
      <c r="B124" s="690"/>
      <c r="C124" s="690"/>
      <c r="D124" s="690"/>
      <c r="E124" s="690"/>
      <c r="F124" s="690"/>
      <c r="G124" s="690"/>
      <c r="H124" s="690"/>
      <c r="I124" s="688"/>
      <c r="J124" s="688"/>
      <c r="K124" s="688"/>
      <c r="L124" s="688"/>
      <c r="M124" s="688"/>
      <c r="N124" s="688"/>
      <c r="O124" s="688"/>
      <c r="P124" s="688"/>
      <c r="Q124" s="688"/>
      <c r="R124" s="688"/>
      <c r="S124" s="688"/>
      <c r="T124" s="688"/>
      <c r="U124" s="688"/>
      <c r="V124" s="688"/>
      <c r="W124" s="688"/>
      <c r="X124" s="688"/>
      <c r="Y124" s="688"/>
      <c r="Z124" s="688"/>
      <c r="AA124" s="688"/>
      <c r="AB124" s="688"/>
      <c r="AC124" s="688"/>
      <c r="AD124" s="688"/>
      <c r="AE124" s="688"/>
      <c r="AF124" s="688"/>
      <c r="AG124" s="688"/>
      <c r="AH124" s="688"/>
      <c r="AI124" s="688"/>
      <c r="AJ124" s="688"/>
      <c r="AK124" s="688"/>
      <c r="AL124" s="688"/>
      <c r="AM124" s="688"/>
      <c r="AN124" s="688"/>
      <c r="AO124" s="688"/>
      <c r="AP124" s="688"/>
      <c r="AQ124" s="688"/>
      <c r="AR124" s="688"/>
      <c r="AS124" s="688"/>
      <c r="AT124" s="688"/>
    </row>
    <row r="125" spans="1:46" x14ac:dyDescent="0.15">
      <c r="A125" s="690"/>
      <c r="B125" s="690"/>
      <c r="C125" s="690"/>
      <c r="D125" s="690"/>
      <c r="E125" s="690"/>
      <c r="F125" s="690"/>
      <c r="G125" s="690"/>
      <c r="H125" s="690"/>
      <c r="I125" s="688"/>
      <c r="J125" s="688"/>
      <c r="K125" s="688"/>
      <c r="L125" s="688"/>
      <c r="M125" s="688"/>
      <c r="N125" s="688"/>
      <c r="O125" s="688"/>
      <c r="P125" s="688"/>
      <c r="Q125" s="688"/>
      <c r="R125" s="688"/>
      <c r="S125" s="688"/>
      <c r="T125" s="688"/>
      <c r="U125" s="688"/>
      <c r="V125" s="688"/>
      <c r="W125" s="688"/>
      <c r="X125" s="688"/>
      <c r="Y125" s="688"/>
      <c r="Z125" s="688"/>
      <c r="AA125" s="688"/>
      <c r="AB125" s="688"/>
      <c r="AC125" s="688"/>
      <c r="AD125" s="688"/>
      <c r="AE125" s="688"/>
      <c r="AF125" s="688"/>
      <c r="AG125" s="688"/>
      <c r="AH125" s="688"/>
      <c r="AI125" s="688"/>
      <c r="AJ125" s="688"/>
      <c r="AK125" s="688"/>
      <c r="AL125" s="688"/>
      <c r="AM125" s="688"/>
      <c r="AN125" s="688"/>
      <c r="AO125" s="688"/>
      <c r="AP125" s="688"/>
      <c r="AQ125" s="688"/>
      <c r="AR125" s="688"/>
      <c r="AS125" s="688"/>
      <c r="AT125" s="688"/>
    </row>
    <row r="126" spans="1:46" x14ac:dyDescent="0.15">
      <c r="A126" s="690"/>
      <c r="B126" s="690"/>
      <c r="C126" s="690"/>
      <c r="D126" s="690"/>
      <c r="E126" s="690"/>
      <c r="F126" s="690"/>
      <c r="G126" s="690"/>
      <c r="H126" s="690"/>
      <c r="I126" s="688"/>
      <c r="J126" s="688"/>
      <c r="K126" s="688"/>
      <c r="L126" s="688"/>
      <c r="M126" s="688"/>
      <c r="N126" s="688"/>
      <c r="O126" s="688"/>
      <c r="P126" s="688"/>
      <c r="Q126" s="688"/>
      <c r="R126" s="688"/>
      <c r="S126" s="688"/>
      <c r="T126" s="688"/>
      <c r="U126" s="688"/>
      <c r="V126" s="688"/>
      <c r="W126" s="688"/>
      <c r="X126" s="688"/>
      <c r="Y126" s="688"/>
      <c r="Z126" s="688"/>
      <c r="AA126" s="688"/>
      <c r="AB126" s="688"/>
      <c r="AC126" s="688"/>
      <c r="AD126" s="688"/>
      <c r="AE126" s="688"/>
      <c r="AF126" s="688"/>
      <c r="AG126" s="688"/>
      <c r="AH126" s="688"/>
      <c r="AI126" s="688"/>
      <c r="AJ126" s="688"/>
      <c r="AK126" s="688"/>
      <c r="AL126" s="688"/>
      <c r="AM126" s="688"/>
      <c r="AN126" s="688"/>
      <c r="AO126" s="688"/>
      <c r="AP126" s="688"/>
      <c r="AQ126" s="688"/>
      <c r="AR126" s="688"/>
      <c r="AS126" s="688"/>
      <c r="AT126" s="688"/>
    </row>
    <row r="127" spans="1:46" x14ac:dyDescent="0.15">
      <c r="A127" s="690"/>
      <c r="B127" s="690"/>
      <c r="C127" s="690"/>
      <c r="D127" s="690"/>
      <c r="E127" s="690"/>
      <c r="F127" s="690"/>
      <c r="G127" s="690"/>
      <c r="H127" s="690"/>
      <c r="I127" s="688"/>
      <c r="J127" s="688"/>
      <c r="K127" s="688"/>
      <c r="L127" s="688"/>
      <c r="M127" s="688"/>
      <c r="N127" s="688"/>
      <c r="O127" s="688"/>
      <c r="P127" s="688"/>
      <c r="Q127" s="688"/>
      <c r="R127" s="688"/>
      <c r="S127" s="688"/>
      <c r="T127" s="688"/>
      <c r="U127" s="688"/>
      <c r="V127" s="688"/>
      <c r="W127" s="688"/>
      <c r="X127" s="688"/>
      <c r="Y127" s="688"/>
      <c r="Z127" s="688"/>
      <c r="AA127" s="688"/>
      <c r="AB127" s="688"/>
      <c r="AC127" s="688"/>
      <c r="AD127" s="688"/>
      <c r="AE127" s="688"/>
      <c r="AF127" s="688"/>
      <c r="AG127" s="688"/>
      <c r="AH127" s="688"/>
      <c r="AI127" s="688"/>
      <c r="AJ127" s="688"/>
      <c r="AK127" s="688"/>
      <c r="AL127" s="688"/>
      <c r="AM127" s="688"/>
      <c r="AN127" s="688"/>
      <c r="AO127" s="688"/>
      <c r="AP127" s="688"/>
      <c r="AQ127" s="688"/>
      <c r="AR127" s="688"/>
      <c r="AS127" s="688"/>
      <c r="AT127" s="688"/>
    </row>
    <row r="128" spans="1:46" x14ac:dyDescent="0.15">
      <c r="A128" s="690"/>
      <c r="B128" s="690"/>
      <c r="C128" s="690"/>
      <c r="D128" s="690"/>
      <c r="E128" s="690"/>
      <c r="F128" s="690"/>
      <c r="G128" s="690"/>
      <c r="H128" s="690"/>
      <c r="I128" s="688"/>
      <c r="J128" s="688"/>
      <c r="K128" s="688"/>
      <c r="L128" s="688"/>
      <c r="M128" s="688"/>
      <c r="N128" s="688"/>
      <c r="O128" s="688"/>
      <c r="P128" s="688"/>
      <c r="Q128" s="688"/>
      <c r="R128" s="688"/>
      <c r="S128" s="688"/>
      <c r="T128" s="688"/>
      <c r="U128" s="688"/>
      <c r="V128" s="688"/>
      <c r="W128" s="688"/>
      <c r="X128" s="688"/>
      <c r="Y128" s="688"/>
      <c r="Z128" s="688"/>
      <c r="AA128" s="688"/>
      <c r="AB128" s="688"/>
      <c r="AC128" s="688"/>
      <c r="AD128" s="688"/>
      <c r="AE128" s="688"/>
      <c r="AF128" s="688"/>
      <c r="AG128" s="688"/>
      <c r="AH128" s="688"/>
      <c r="AI128" s="688"/>
      <c r="AJ128" s="688"/>
      <c r="AK128" s="688"/>
      <c r="AL128" s="688"/>
      <c r="AM128" s="688"/>
      <c r="AN128" s="688"/>
      <c r="AO128" s="688"/>
      <c r="AP128" s="688"/>
      <c r="AQ128" s="688"/>
      <c r="AR128" s="688"/>
      <c r="AS128" s="688"/>
      <c r="AT128" s="688"/>
    </row>
    <row r="129" spans="1:46" x14ac:dyDescent="0.15">
      <c r="A129" s="687" t="s">
        <v>444</v>
      </c>
      <c r="B129" s="687"/>
      <c r="C129" s="687"/>
      <c r="D129" s="687"/>
      <c r="E129" s="687"/>
      <c r="F129" s="687"/>
      <c r="G129" s="687"/>
      <c r="H129" s="687"/>
      <c r="I129" s="688" t="s">
        <v>445</v>
      </c>
      <c r="J129" s="689"/>
      <c r="K129" s="689"/>
      <c r="L129" s="689"/>
      <c r="M129" s="689"/>
      <c r="N129" s="689"/>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row>
    <row r="130" spans="1:46" x14ac:dyDescent="0.15">
      <c r="A130" s="687"/>
      <c r="B130" s="687"/>
      <c r="C130" s="687"/>
      <c r="D130" s="687"/>
      <c r="E130" s="687"/>
      <c r="F130" s="687"/>
      <c r="G130" s="687"/>
      <c r="H130" s="687"/>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row>
    <row r="131" spans="1:46" x14ac:dyDescent="0.15">
      <c r="A131" s="687"/>
      <c r="B131" s="687"/>
      <c r="C131" s="687"/>
      <c r="D131" s="687"/>
      <c r="E131" s="687"/>
      <c r="F131" s="687"/>
      <c r="G131" s="687"/>
      <c r="H131" s="687"/>
      <c r="I131" s="689"/>
      <c r="J131" s="689"/>
      <c r="K131" s="689"/>
      <c r="L131" s="689"/>
      <c r="M131" s="689"/>
      <c r="N131" s="689"/>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row>
    <row r="132" spans="1:46" x14ac:dyDescent="0.15">
      <c r="A132" s="687"/>
      <c r="B132" s="687"/>
      <c r="C132" s="687"/>
      <c r="D132" s="687"/>
      <c r="E132" s="687"/>
      <c r="F132" s="687"/>
      <c r="G132" s="687"/>
      <c r="H132" s="687"/>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row>
    <row r="133" spans="1:46" x14ac:dyDescent="0.15">
      <c r="A133" s="687"/>
      <c r="B133" s="687"/>
      <c r="C133" s="687"/>
      <c r="D133" s="687"/>
      <c r="E133" s="687"/>
      <c r="F133" s="687"/>
      <c r="G133" s="687"/>
      <c r="H133" s="687"/>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row>
    <row r="134" spans="1:46" x14ac:dyDescent="0.15">
      <c r="A134" s="687"/>
      <c r="B134" s="687"/>
      <c r="C134" s="687"/>
      <c r="D134" s="687"/>
      <c r="E134" s="687"/>
      <c r="F134" s="687"/>
      <c r="G134" s="687"/>
      <c r="H134" s="687"/>
      <c r="I134" s="689"/>
      <c r="J134" s="689"/>
      <c r="K134" s="689"/>
      <c r="L134" s="689"/>
      <c r="M134" s="689"/>
      <c r="N134" s="689"/>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row>
    <row r="135" spans="1:46" ht="15" customHeight="1" x14ac:dyDescent="0.15">
      <c r="A135" s="687" t="s">
        <v>446</v>
      </c>
      <c r="B135" s="687"/>
      <c r="C135" s="687"/>
      <c r="D135" s="687"/>
      <c r="E135" s="687"/>
      <c r="F135" s="687"/>
      <c r="G135" s="687"/>
      <c r="H135" s="687"/>
      <c r="I135" s="688" t="s">
        <v>447</v>
      </c>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row>
    <row r="136" spans="1:46" ht="15" customHeight="1" x14ac:dyDescent="0.15">
      <c r="A136" s="687"/>
      <c r="B136" s="687"/>
      <c r="C136" s="687"/>
      <c r="D136" s="687"/>
      <c r="E136" s="687"/>
      <c r="F136" s="687"/>
      <c r="G136" s="687"/>
      <c r="H136" s="687"/>
      <c r="I136" s="689"/>
      <c r="J136" s="689"/>
      <c r="K136" s="689"/>
      <c r="L136" s="689"/>
      <c r="M136" s="689"/>
      <c r="N136" s="689"/>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row>
    <row r="137" spans="1:46" ht="15" customHeight="1" x14ac:dyDescent="0.15">
      <c r="A137" s="687"/>
      <c r="B137" s="687"/>
      <c r="C137" s="687"/>
      <c r="D137" s="687"/>
      <c r="E137" s="687"/>
      <c r="F137" s="687"/>
      <c r="G137" s="687"/>
      <c r="H137" s="687"/>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row>
    <row r="138" spans="1:46" x14ac:dyDescent="0.15">
      <c r="A138" s="690" t="s">
        <v>448</v>
      </c>
      <c r="B138" s="690"/>
      <c r="C138" s="690"/>
      <c r="D138" s="690"/>
      <c r="E138" s="690"/>
      <c r="F138" s="690"/>
      <c r="G138" s="690"/>
      <c r="H138" s="690"/>
      <c r="I138" s="688" t="s">
        <v>449</v>
      </c>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row>
    <row r="139" spans="1:46" x14ac:dyDescent="0.15">
      <c r="A139" s="690"/>
      <c r="B139" s="690"/>
      <c r="C139" s="690"/>
      <c r="D139" s="690"/>
      <c r="E139" s="690"/>
      <c r="F139" s="690"/>
      <c r="G139" s="690"/>
      <c r="H139" s="690"/>
      <c r="I139" s="688"/>
      <c r="J139" s="688"/>
      <c r="K139" s="688"/>
      <c r="L139" s="688"/>
      <c r="M139" s="688"/>
      <c r="N139" s="688"/>
      <c r="O139" s="688"/>
      <c r="P139" s="688"/>
      <c r="Q139" s="688"/>
      <c r="R139" s="688"/>
      <c r="S139" s="688"/>
      <c r="T139" s="688"/>
      <c r="U139" s="688"/>
      <c r="V139" s="688"/>
      <c r="W139" s="688"/>
      <c r="X139" s="688"/>
      <c r="Y139" s="688"/>
      <c r="Z139" s="688"/>
      <c r="AA139" s="688"/>
      <c r="AB139" s="688"/>
      <c r="AC139" s="688"/>
      <c r="AD139" s="688"/>
      <c r="AE139" s="688"/>
      <c r="AF139" s="688"/>
      <c r="AG139" s="688"/>
      <c r="AH139" s="688"/>
      <c r="AI139" s="688"/>
      <c r="AJ139" s="688"/>
      <c r="AK139" s="688"/>
      <c r="AL139" s="688"/>
      <c r="AM139" s="688"/>
      <c r="AN139" s="688"/>
      <c r="AO139" s="688"/>
      <c r="AP139" s="688"/>
      <c r="AQ139" s="688"/>
      <c r="AR139" s="688"/>
      <c r="AS139" s="688"/>
      <c r="AT139" s="688"/>
    </row>
  </sheetData>
  <mergeCells count="194">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K40:N40"/>
    <mergeCell ref="P40:T40"/>
    <mergeCell ref="J41:AF44"/>
    <mergeCell ref="AG41:AI42"/>
    <mergeCell ref="AJ41:AL42"/>
    <mergeCell ref="AM41:AM42"/>
    <mergeCell ref="AN41:AP42"/>
    <mergeCell ref="AQ41:AQ42"/>
    <mergeCell ref="AR41:AT42"/>
    <mergeCell ref="B43:H44"/>
    <mergeCell ref="AG43:AI44"/>
    <mergeCell ref="AJ43:AL44"/>
    <mergeCell ref="AM43:AM44"/>
    <mergeCell ref="AN43:AP44"/>
    <mergeCell ref="AQ43:AQ44"/>
    <mergeCell ref="AR43:AT44"/>
    <mergeCell ref="A45:A49"/>
    <mergeCell ref="B45:D45"/>
    <mergeCell ref="E45:H45"/>
    <mergeCell ref="J45:AT45"/>
    <mergeCell ref="B46:H49"/>
    <mergeCell ref="I46:I49"/>
    <mergeCell ref="K46:N46"/>
    <mergeCell ref="P46:T46"/>
    <mergeCell ref="J47:AF49"/>
    <mergeCell ref="AG48:AI49"/>
    <mergeCell ref="AJ48:AL49"/>
    <mergeCell ref="AM48:AM49"/>
    <mergeCell ref="AN48:AP49"/>
    <mergeCell ref="AQ48:AQ49"/>
    <mergeCell ref="AR48:AT49"/>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6:A59"/>
    <mergeCell ref="B56:H59"/>
    <mergeCell ref="I56:I59"/>
    <mergeCell ref="J56:AT59"/>
    <mergeCell ref="Z60:AE61"/>
    <mergeCell ref="AF60:AH61"/>
    <mergeCell ref="AI60:AJ61"/>
    <mergeCell ref="AK60:AL61"/>
    <mergeCell ref="AM60:AN61"/>
    <mergeCell ref="AO60:AP61"/>
    <mergeCell ref="AQ60:AR61"/>
    <mergeCell ref="AS60:AT61"/>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B69:H73"/>
    <mergeCell ref="J69:AT69"/>
    <mergeCell ref="X71:Z71"/>
    <mergeCell ref="AA71:AS71"/>
    <mergeCell ref="X72:Z72"/>
    <mergeCell ref="AA72:AS72"/>
    <mergeCell ref="A74:AT74"/>
    <mergeCell ref="B75:U75"/>
    <mergeCell ref="B76:AT78"/>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I103:AT11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s>
  <phoneticPr fontId="31"/>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B715-1A44-4F43-87F1-74A3E47EF663}">
  <dimension ref="A1:AX181"/>
  <sheetViews>
    <sheetView showGridLines="0" view="pageBreakPreview" zoomScaleNormal="100" zoomScaleSheetLayoutView="100" workbookViewId="0">
      <selection activeCell="A2" sqref="A2"/>
    </sheetView>
  </sheetViews>
  <sheetFormatPr defaultColWidth="9" defaultRowHeight="13.5" x14ac:dyDescent="0.15"/>
  <cols>
    <col min="1" max="1" width="2" style="153" customWidth="1"/>
    <col min="2" max="2" width="2.5" style="153" customWidth="1"/>
    <col min="3" max="5" width="1.625" style="153" customWidth="1"/>
    <col min="6" max="6" width="1.125" style="153" customWidth="1"/>
    <col min="7" max="21" width="2.5" style="153" customWidth="1"/>
    <col min="22" max="22" width="1.25" style="153" customWidth="1"/>
    <col min="23" max="23" width="1.5" style="153" customWidth="1"/>
    <col min="24" max="24" width="1.625" style="153" customWidth="1"/>
    <col min="25" max="25" width="1.125" style="153" customWidth="1"/>
    <col min="26" max="26" width="1.625" style="153" customWidth="1"/>
    <col min="27" max="27" width="1.125" style="153" customWidth="1"/>
    <col min="28" max="44" width="2.5" style="153" customWidth="1"/>
    <col min="45" max="45" width="1.125" style="153" customWidth="1"/>
    <col min="46" max="75" width="2.5" style="153" customWidth="1"/>
    <col min="76" max="16384" width="9" style="153"/>
  </cols>
  <sheetData>
    <row r="1" spans="1:45" ht="6.75" customHeight="1" x14ac:dyDescent="0.15">
      <c r="A1" s="150"/>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964"/>
      <c r="AG1" s="964"/>
      <c r="AH1" s="964"/>
      <c r="AI1" s="964"/>
      <c r="AJ1" s="964"/>
      <c r="AK1" s="964"/>
      <c r="AL1" s="964"/>
      <c r="AM1" s="964"/>
      <c r="AN1" s="964"/>
      <c r="AO1" s="964"/>
      <c r="AP1" s="964"/>
      <c r="AQ1" s="964"/>
      <c r="AR1" s="964"/>
      <c r="AS1" s="152"/>
    </row>
    <row r="2" spans="1:45" s="155" customFormat="1" x14ac:dyDescent="0.15">
      <c r="A2" s="154"/>
      <c r="B2" s="155" t="s">
        <v>1071</v>
      </c>
      <c r="C2" s="153"/>
      <c r="D2" s="153"/>
      <c r="E2" s="153"/>
      <c r="F2" s="153"/>
      <c r="G2" s="153"/>
      <c r="H2" s="153"/>
      <c r="I2" s="153"/>
      <c r="J2" s="153"/>
      <c r="K2" s="153"/>
      <c r="L2" s="153"/>
      <c r="M2" s="153"/>
      <c r="N2" s="153"/>
      <c r="AF2" s="965"/>
      <c r="AG2" s="965"/>
      <c r="AH2" s="965"/>
      <c r="AI2" s="965"/>
      <c r="AJ2" s="965"/>
      <c r="AK2" s="965"/>
      <c r="AL2" s="965"/>
      <c r="AM2" s="965"/>
      <c r="AN2" s="965"/>
      <c r="AO2" s="965"/>
      <c r="AP2" s="965"/>
      <c r="AQ2" s="965"/>
      <c r="AR2" s="965"/>
      <c r="AS2" s="156"/>
    </row>
    <row r="3" spans="1:45" s="155" customFormat="1" ht="16.5" customHeight="1" x14ac:dyDescent="0.15">
      <c r="A3" s="154"/>
      <c r="B3" s="966"/>
      <c r="C3" s="967"/>
      <c r="D3" s="967"/>
      <c r="E3" s="967"/>
      <c r="F3" s="967"/>
      <c r="G3" s="967"/>
      <c r="H3" s="967"/>
      <c r="I3" s="967"/>
      <c r="J3" s="967"/>
      <c r="K3" s="967"/>
      <c r="L3" s="967"/>
      <c r="M3" s="967"/>
      <c r="N3" s="967"/>
      <c r="AF3" s="954"/>
      <c r="AG3" s="954"/>
      <c r="AH3" s="954"/>
      <c r="AI3" s="954"/>
      <c r="AJ3" s="954"/>
      <c r="AK3" s="954"/>
      <c r="AL3" s="954"/>
      <c r="AM3" s="954"/>
      <c r="AN3" s="954"/>
      <c r="AO3" s="954"/>
      <c r="AP3" s="954"/>
      <c r="AQ3" s="954"/>
      <c r="AR3" s="954"/>
      <c r="AS3" s="156"/>
    </row>
    <row r="4" spans="1:45" s="155" customFormat="1" ht="12.75" customHeight="1" x14ac:dyDescent="0.15">
      <c r="A4" s="154"/>
      <c r="B4" s="157"/>
      <c r="C4" s="158"/>
      <c r="D4" s="158"/>
      <c r="E4" s="158"/>
      <c r="F4" s="158"/>
      <c r="G4" s="158"/>
      <c r="H4" s="158"/>
      <c r="I4" s="158"/>
      <c r="J4" s="158"/>
      <c r="K4" s="158"/>
      <c r="L4" s="158"/>
      <c r="M4" s="158"/>
      <c r="N4" s="158"/>
      <c r="AS4" s="156"/>
    </row>
    <row r="5" spans="1:45" s="155" customFormat="1" ht="30" customHeight="1" x14ac:dyDescent="0.15">
      <c r="A5" s="160"/>
      <c r="B5" s="968" t="s">
        <v>552</v>
      </c>
      <c r="C5" s="969"/>
      <c r="D5" s="969"/>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156"/>
    </row>
    <row r="6" spans="1:45" s="155" customFormat="1" ht="10.5" customHeight="1" x14ac:dyDescent="0.15">
      <c r="A6" s="154"/>
      <c r="B6" s="157"/>
      <c r="C6" s="158"/>
      <c r="D6" s="158"/>
      <c r="E6" s="158"/>
      <c r="F6" s="158"/>
      <c r="G6" s="158"/>
      <c r="H6" s="158"/>
      <c r="I6" s="158"/>
      <c r="J6" s="158"/>
      <c r="K6" s="158"/>
      <c r="L6" s="158"/>
      <c r="M6" s="158"/>
      <c r="N6" s="158"/>
      <c r="AS6" s="156"/>
    </row>
    <row r="7" spans="1:45" s="155" customFormat="1" x14ac:dyDescent="0.15">
      <c r="A7" s="161"/>
      <c r="B7" s="970" t="s">
        <v>1072</v>
      </c>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156"/>
    </row>
    <row r="8" spans="1:45" s="155" customFormat="1" ht="8.25" customHeight="1" x14ac:dyDescent="0.15">
      <c r="A8" s="154"/>
      <c r="AS8" s="156"/>
    </row>
    <row r="9" spans="1:45" s="155" customFormat="1" x14ac:dyDescent="0.15">
      <c r="A9" s="161"/>
      <c r="B9" s="971" t="s">
        <v>1073</v>
      </c>
      <c r="C9" s="972"/>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972"/>
      <c r="AM9" s="972"/>
      <c r="AN9" s="972"/>
      <c r="AO9" s="972"/>
      <c r="AP9" s="972"/>
      <c r="AQ9" s="972"/>
      <c r="AR9" s="972"/>
      <c r="AS9" s="156"/>
    </row>
    <row r="10" spans="1:45" s="155" customFormat="1" x14ac:dyDescent="0.15">
      <c r="A10" s="154"/>
      <c r="B10" s="162"/>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4"/>
      <c r="AS10" s="156"/>
    </row>
    <row r="11" spans="1:45" s="168" customFormat="1" ht="11.25" customHeight="1" x14ac:dyDescent="0.15">
      <c r="A11" s="165"/>
      <c r="B11" s="962" t="s">
        <v>1074</v>
      </c>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5"/>
      <c r="AS11" s="167"/>
    </row>
    <row r="12" spans="1:45" s="168" customFormat="1" ht="11.25" x14ac:dyDescent="0.15">
      <c r="A12" s="165"/>
      <c r="B12" s="963"/>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54"/>
      <c r="AL12" s="954"/>
      <c r="AM12" s="954"/>
      <c r="AN12" s="954"/>
      <c r="AO12" s="954"/>
      <c r="AP12" s="954"/>
      <c r="AQ12" s="954"/>
      <c r="AR12" s="955"/>
      <c r="AS12" s="167"/>
    </row>
    <row r="13" spans="1:45" s="168" customFormat="1" ht="11.25" x14ac:dyDescent="0.15">
      <c r="A13" s="165"/>
      <c r="B13" s="963"/>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54"/>
      <c r="AL13" s="954"/>
      <c r="AM13" s="954"/>
      <c r="AN13" s="954"/>
      <c r="AO13" s="954"/>
      <c r="AP13" s="954"/>
      <c r="AQ13" s="954"/>
      <c r="AR13" s="955"/>
      <c r="AS13" s="167"/>
    </row>
    <row r="14" spans="1:45" s="168" customFormat="1" ht="13.5" customHeight="1" x14ac:dyDescent="0.15">
      <c r="A14" s="165"/>
      <c r="B14" s="166">
        <v>1</v>
      </c>
      <c r="C14" s="169" t="s">
        <v>1075</v>
      </c>
      <c r="D14" s="153"/>
      <c r="E14" s="153"/>
      <c r="F14" s="153"/>
      <c r="G14" s="153"/>
      <c r="H14" s="153"/>
      <c r="I14" s="153"/>
      <c r="J14" s="153"/>
      <c r="K14" s="153"/>
      <c r="L14" s="153"/>
      <c r="M14" s="153"/>
      <c r="N14" s="153"/>
      <c r="O14" s="153"/>
      <c r="P14" s="153"/>
      <c r="Q14" s="153"/>
      <c r="R14" s="153"/>
      <c r="S14" s="153"/>
      <c r="T14" s="153"/>
      <c r="U14" s="153"/>
      <c r="V14" s="159"/>
      <c r="W14" s="170">
        <v>2</v>
      </c>
      <c r="X14" s="957" t="s">
        <v>1076</v>
      </c>
      <c r="Y14" s="954"/>
      <c r="Z14" s="954"/>
      <c r="AA14" s="954"/>
      <c r="AB14" s="954"/>
      <c r="AC14" s="954"/>
      <c r="AD14" s="954"/>
      <c r="AE14" s="954"/>
      <c r="AF14" s="954"/>
      <c r="AG14" s="954"/>
      <c r="AH14" s="954"/>
      <c r="AI14" s="954"/>
      <c r="AJ14" s="954"/>
      <c r="AK14" s="954"/>
      <c r="AL14" s="954"/>
      <c r="AM14" s="954"/>
      <c r="AN14" s="954"/>
      <c r="AO14" s="954"/>
      <c r="AP14" s="954"/>
      <c r="AQ14" s="954"/>
      <c r="AR14" s="955"/>
      <c r="AS14" s="167"/>
    </row>
    <row r="15" spans="1:45" s="168" customFormat="1" ht="13.5" customHeight="1" x14ac:dyDescent="0.15">
      <c r="A15" s="165"/>
      <c r="B15" s="171"/>
      <c r="C15" s="172" t="s">
        <v>1077</v>
      </c>
      <c r="D15" s="173">
        <v>1</v>
      </c>
      <c r="E15" s="168" t="s">
        <v>1078</v>
      </c>
      <c r="F15" s="956" t="s">
        <v>1079</v>
      </c>
      <c r="G15" s="952"/>
      <c r="H15" s="952"/>
      <c r="I15" s="952"/>
      <c r="J15" s="952"/>
      <c r="K15" s="952"/>
      <c r="L15" s="952"/>
      <c r="M15" s="952"/>
      <c r="N15" s="952"/>
      <c r="O15" s="952"/>
      <c r="P15" s="952"/>
      <c r="Q15" s="952"/>
      <c r="R15" s="952"/>
      <c r="S15" s="952"/>
      <c r="T15" s="952"/>
      <c r="U15" s="952"/>
      <c r="V15" s="174"/>
      <c r="W15" s="170"/>
      <c r="X15" s="954"/>
      <c r="Y15" s="954"/>
      <c r="Z15" s="954"/>
      <c r="AA15" s="954"/>
      <c r="AB15" s="954"/>
      <c r="AC15" s="954"/>
      <c r="AD15" s="954"/>
      <c r="AE15" s="954"/>
      <c r="AF15" s="954"/>
      <c r="AG15" s="954"/>
      <c r="AH15" s="954"/>
      <c r="AI15" s="954"/>
      <c r="AJ15" s="954"/>
      <c r="AK15" s="954"/>
      <c r="AL15" s="954"/>
      <c r="AM15" s="954"/>
      <c r="AN15" s="954"/>
      <c r="AO15" s="954"/>
      <c r="AP15" s="954"/>
      <c r="AQ15" s="954"/>
      <c r="AR15" s="955"/>
      <c r="AS15" s="167"/>
    </row>
    <row r="16" spans="1:45" s="168" customFormat="1" ht="15" customHeight="1" x14ac:dyDescent="0.15">
      <c r="A16" s="165"/>
      <c r="B16" s="175"/>
      <c r="C16" s="172"/>
      <c r="D16" s="173"/>
      <c r="F16" s="952"/>
      <c r="G16" s="952"/>
      <c r="H16" s="952"/>
      <c r="I16" s="952"/>
      <c r="J16" s="952"/>
      <c r="K16" s="952"/>
      <c r="L16" s="952"/>
      <c r="M16" s="952"/>
      <c r="N16" s="952"/>
      <c r="O16" s="952"/>
      <c r="P16" s="952"/>
      <c r="Q16" s="952"/>
      <c r="R16" s="952"/>
      <c r="S16" s="952"/>
      <c r="T16" s="952"/>
      <c r="U16" s="952"/>
      <c r="V16" s="174"/>
      <c r="W16" s="170"/>
      <c r="X16" s="954"/>
      <c r="Y16" s="954"/>
      <c r="Z16" s="954"/>
      <c r="AA16" s="954"/>
      <c r="AB16" s="954"/>
      <c r="AC16" s="954"/>
      <c r="AD16" s="954"/>
      <c r="AE16" s="954"/>
      <c r="AF16" s="954"/>
      <c r="AG16" s="954"/>
      <c r="AH16" s="954"/>
      <c r="AI16" s="954"/>
      <c r="AJ16" s="954"/>
      <c r="AK16" s="954"/>
      <c r="AL16" s="954"/>
      <c r="AM16" s="954"/>
      <c r="AN16" s="954"/>
      <c r="AO16" s="954"/>
      <c r="AP16" s="954"/>
      <c r="AQ16" s="954"/>
      <c r="AR16" s="955"/>
      <c r="AS16" s="167"/>
    </row>
    <row r="17" spans="1:45" s="168" customFormat="1" ht="13.5" customHeight="1" x14ac:dyDescent="0.15">
      <c r="A17" s="165"/>
      <c r="B17" s="175"/>
      <c r="C17" s="172"/>
      <c r="D17" s="170"/>
      <c r="F17" s="952"/>
      <c r="G17" s="952"/>
      <c r="H17" s="952"/>
      <c r="I17" s="952"/>
      <c r="J17" s="952"/>
      <c r="K17" s="952"/>
      <c r="L17" s="952"/>
      <c r="M17" s="952"/>
      <c r="N17" s="952"/>
      <c r="O17" s="952"/>
      <c r="P17" s="952"/>
      <c r="Q17" s="952"/>
      <c r="R17" s="952"/>
      <c r="S17" s="952"/>
      <c r="T17" s="952"/>
      <c r="U17" s="952"/>
      <c r="V17" s="174"/>
      <c r="W17" s="170"/>
      <c r="X17" s="954"/>
      <c r="Y17" s="954"/>
      <c r="Z17" s="954"/>
      <c r="AA17" s="954"/>
      <c r="AB17" s="954"/>
      <c r="AC17" s="954"/>
      <c r="AD17" s="954"/>
      <c r="AE17" s="954"/>
      <c r="AF17" s="954"/>
      <c r="AG17" s="954"/>
      <c r="AH17" s="954"/>
      <c r="AI17" s="954"/>
      <c r="AJ17" s="954"/>
      <c r="AK17" s="954"/>
      <c r="AL17" s="954"/>
      <c r="AM17" s="954"/>
      <c r="AN17" s="954"/>
      <c r="AO17" s="954"/>
      <c r="AP17" s="954"/>
      <c r="AQ17" s="954"/>
      <c r="AR17" s="955"/>
      <c r="AS17" s="167"/>
    </row>
    <row r="18" spans="1:45" s="168" customFormat="1" ht="24.75" customHeight="1" x14ac:dyDescent="0.15">
      <c r="A18" s="165"/>
      <c r="B18" s="175"/>
      <c r="C18" s="172"/>
      <c r="D18" s="170"/>
      <c r="F18" s="952"/>
      <c r="G18" s="952"/>
      <c r="H18" s="952"/>
      <c r="I18" s="952"/>
      <c r="J18" s="952"/>
      <c r="K18" s="952"/>
      <c r="L18" s="952"/>
      <c r="M18" s="952"/>
      <c r="N18" s="952"/>
      <c r="O18" s="952"/>
      <c r="P18" s="952"/>
      <c r="Q18" s="952"/>
      <c r="R18" s="952"/>
      <c r="S18" s="952"/>
      <c r="T18" s="952"/>
      <c r="U18" s="952"/>
      <c r="V18" s="174"/>
      <c r="W18" s="176">
        <v>3</v>
      </c>
      <c r="X18" s="953" t="s">
        <v>1080</v>
      </c>
      <c r="Y18" s="954"/>
      <c r="Z18" s="954"/>
      <c r="AA18" s="954"/>
      <c r="AB18" s="954"/>
      <c r="AC18" s="954"/>
      <c r="AD18" s="954"/>
      <c r="AE18" s="954"/>
      <c r="AF18" s="954"/>
      <c r="AG18" s="954"/>
      <c r="AH18" s="954"/>
      <c r="AI18" s="954"/>
      <c r="AJ18" s="954"/>
      <c r="AK18" s="954"/>
      <c r="AL18" s="954"/>
      <c r="AM18" s="954"/>
      <c r="AN18" s="954"/>
      <c r="AO18" s="954"/>
      <c r="AP18" s="954"/>
      <c r="AQ18" s="954"/>
      <c r="AR18" s="955"/>
      <c r="AS18" s="167"/>
    </row>
    <row r="19" spans="1:45" s="168" customFormat="1" x14ac:dyDescent="0.15">
      <c r="A19" s="165"/>
      <c r="B19" s="175"/>
      <c r="C19" s="172" t="s">
        <v>1077</v>
      </c>
      <c r="D19" s="170">
        <v>2</v>
      </c>
      <c r="E19" s="168" t="s">
        <v>1078</v>
      </c>
      <c r="F19" s="958" t="s">
        <v>1081</v>
      </c>
      <c r="G19" s="959"/>
      <c r="H19" s="959"/>
      <c r="I19" s="959"/>
      <c r="J19" s="959"/>
      <c r="K19" s="959"/>
      <c r="L19" s="959"/>
      <c r="M19" s="959"/>
      <c r="N19" s="959"/>
      <c r="O19" s="959"/>
      <c r="P19" s="959"/>
      <c r="Q19" s="959"/>
      <c r="R19" s="959"/>
      <c r="S19" s="959"/>
      <c r="T19" s="959"/>
      <c r="U19" s="959"/>
      <c r="V19" s="174"/>
      <c r="W19" s="170"/>
      <c r="X19" s="954"/>
      <c r="Y19" s="954"/>
      <c r="Z19" s="954"/>
      <c r="AA19" s="954"/>
      <c r="AB19" s="954"/>
      <c r="AC19" s="954"/>
      <c r="AD19" s="954"/>
      <c r="AE19" s="954"/>
      <c r="AF19" s="954"/>
      <c r="AG19" s="954"/>
      <c r="AH19" s="954"/>
      <c r="AI19" s="954"/>
      <c r="AJ19" s="954"/>
      <c r="AK19" s="954"/>
      <c r="AL19" s="954"/>
      <c r="AM19" s="954"/>
      <c r="AN19" s="954"/>
      <c r="AO19" s="954"/>
      <c r="AP19" s="954"/>
      <c r="AQ19" s="954"/>
      <c r="AR19" s="955"/>
      <c r="AS19" s="167"/>
    </row>
    <row r="20" spans="1:45" s="168" customFormat="1" ht="9" customHeight="1" x14ac:dyDescent="0.15">
      <c r="A20" s="165"/>
      <c r="B20" s="175"/>
      <c r="C20" s="172"/>
      <c r="D20" s="170"/>
      <c r="F20" s="177"/>
      <c r="G20" s="177"/>
      <c r="H20" s="177"/>
      <c r="I20" s="177"/>
      <c r="J20" s="177"/>
      <c r="K20" s="177"/>
      <c r="L20" s="177"/>
      <c r="M20" s="177"/>
      <c r="N20" s="177"/>
      <c r="O20" s="177"/>
      <c r="P20" s="177"/>
      <c r="Q20" s="177"/>
      <c r="R20" s="177"/>
      <c r="S20" s="177"/>
      <c r="T20" s="177"/>
      <c r="U20" s="177"/>
      <c r="V20" s="174"/>
      <c r="W20" s="170"/>
      <c r="X20" s="954"/>
      <c r="Y20" s="954"/>
      <c r="Z20" s="954"/>
      <c r="AA20" s="954"/>
      <c r="AB20" s="954"/>
      <c r="AC20" s="954"/>
      <c r="AD20" s="954"/>
      <c r="AE20" s="954"/>
      <c r="AF20" s="954"/>
      <c r="AG20" s="954"/>
      <c r="AH20" s="954"/>
      <c r="AI20" s="954"/>
      <c r="AJ20" s="954"/>
      <c r="AK20" s="954"/>
      <c r="AL20" s="954"/>
      <c r="AM20" s="954"/>
      <c r="AN20" s="954"/>
      <c r="AO20" s="954"/>
      <c r="AP20" s="954"/>
      <c r="AQ20" s="954"/>
      <c r="AR20" s="955"/>
      <c r="AS20" s="167"/>
    </row>
    <row r="21" spans="1:45" s="168" customFormat="1" ht="13.5" customHeight="1" x14ac:dyDescent="0.15">
      <c r="A21" s="165"/>
      <c r="B21" s="175"/>
      <c r="C21" s="172" t="s">
        <v>1077</v>
      </c>
      <c r="D21" s="170">
        <v>3</v>
      </c>
      <c r="E21" s="168" t="s">
        <v>1078</v>
      </c>
      <c r="F21" s="951" t="s">
        <v>553</v>
      </c>
      <c r="G21" s="951"/>
      <c r="H21" s="951"/>
      <c r="I21" s="951"/>
      <c r="J21" s="951"/>
      <c r="K21" s="951"/>
      <c r="L21" s="951"/>
      <c r="M21" s="951"/>
      <c r="N21" s="951"/>
      <c r="O21" s="951"/>
      <c r="P21" s="951"/>
      <c r="Q21" s="951"/>
      <c r="R21" s="951"/>
      <c r="S21" s="951"/>
      <c r="T21" s="951"/>
      <c r="U21" s="951"/>
      <c r="V21" s="951"/>
      <c r="W21" s="960">
        <v>4</v>
      </c>
      <c r="X21" s="953" t="s">
        <v>1082</v>
      </c>
      <c r="Y21" s="954"/>
      <c r="Z21" s="954"/>
      <c r="AA21" s="954"/>
      <c r="AB21" s="954"/>
      <c r="AC21" s="954"/>
      <c r="AD21" s="954"/>
      <c r="AE21" s="954"/>
      <c r="AF21" s="954"/>
      <c r="AG21" s="954"/>
      <c r="AH21" s="954"/>
      <c r="AI21" s="954"/>
      <c r="AJ21" s="954"/>
      <c r="AK21" s="954"/>
      <c r="AL21" s="954"/>
      <c r="AM21" s="954"/>
      <c r="AN21" s="954"/>
      <c r="AO21" s="954"/>
      <c r="AP21" s="954"/>
      <c r="AQ21" s="954"/>
      <c r="AR21" s="955"/>
      <c r="AS21" s="167"/>
    </row>
    <row r="22" spans="1:45" s="168" customFormat="1" ht="9" customHeight="1" x14ac:dyDescent="0.15">
      <c r="A22" s="165"/>
      <c r="B22" s="175"/>
      <c r="C22" s="172"/>
      <c r="D22" s="170"/>
      <c r="F22" s="951"/>
      <c r="G22" s="951"/>
      <c r="H22" s="951"/>
      <c r="I22" s="951"/>
      <c r="J22" s="951"/>
      <c r="K22" s="951"/>
      <c r="L22" s="951"/>
      <c r="M22" s="951"/>
      <c r="N22" s="951"/>
      <c r="O22" s="951"/>
      <c r="P22" s="951"/>
      <c r="Q22" s="951"/>
      <c r="R22" s="951"/>
      <c r="S22" s="951"/>
      <c r="T22" s="951"/>
      <c r="U22" s="951"/>
      <c r="V22" s="951"/>
      <c r="W22" s="961"/>
      <c r="X22" s="954"/>
      <c r="Y22" s="954"/>
      <c r="Z22" s="954"/>
      <c r="AA22" s="954"/>
      <c r="AB22" s="954"/>
      <c r="AC22" s="954"/>
      <c r="AD22" s="954"/>
      <c r="AE22" s="954"/>
      <c r="AF22" s="954"/>
      <c r="AG22" s="954"/>
      <c r="AH22" s="954"/>
      <c r="AI22" s="954"/>
      <c r="AJ22" s="954"/>
      <c r="AK22" s="954"/>
      <c r="AL22" s="954"/>
      <c r="AM22" s="954"/>
      <c r="AN22" s="954"/>
      <c r="AO22" s="954"/>
      <c r="AP22" s="954"/>
      <c r="AQ22" s="954"/>
      <c r="AR22" s="955"/>
      <c r="AS22" s="167"/>
    </row>
    <row r="23" spans="1:45" s="168" customFormat="1" ht="11.25" x14ac:dyDescent="0.15">
      <c r="A23" s="165"/>
      <c r="B23" s="175"/>
      <c r="C23" s="178"/>
      <c r="D23" s="170"/>
      <c r="F23" s="951"/>
      <c r="G23" s="951"/>
      <c r="H23" s="951"/>
      <c r="I23" s="951"/>
      <c r="J23" s="951"/>
      <c r="K23" s="951"/>
      <c r="L23" s="951"/>
      <c r="M23" s="951"/>
      <c r="N23" s="951"/>
      <c r="O23" s="951"/>
      <c r="P23" s="951"/>
      <c r="Q23" s="951"/>
      <c r="R23" s="951"/>
      <c r="S23" s="951"/>
      <c r="T23" s="951"/>
      <c r="U23" s="951"/>
      <c r="V23" s="951"/>
      <c r="W23" s="170"/>
      <c r="X23" s="954"/>
      <c r="Y23" s="954"/>
      <c r="Z23" s="954"/>
      <c r="AA23" s="954"/>
      <c r="AB23" s="954"/>
      <c r="AC23" s="954"/>
      <c r="AD23" s="954"/>
      <c r="AE23" s="954"/>
      <c r="AF23" s="954"/>
      <c r="AG23" s="954"/>
      <c r="AH23" s="954"/>
      <c r="AI23" s="954"/>
      <c r="AJ23" s="954"/>
      <c r="AK23" s="954"/>
      <c r="AL23" s="954"/>
      <c r="AM23" s="954"/>
      <c r="AN23" s="954"/>
      <c r="AO23" s="954"/>
      <c r="AP23" s="954"/>
      <c r="AQ23" s="954"/>
      <c r="AR23" s="955"/>
      <c r="AS23" s="167"/>
    </row>
    <row r="24" spans="1:45" s="168" customFormat="1" ht="11.25" x14ac:dyDescent="0.15">
      <c r="A24" s="165"/>
      <c r="B24" s="175"/>
      <c r="C24" s="178"/>
      <c r="D24" s="170"/>
      <c r="F24" s="951"/>
      <c r="G24" s="951"/>
      <c r="H24" s="951"/>
      <c r="I24" s="951"/>
      <c r="J24" s="951"/>
      <c r="K24" s="951"/>
      <c r="L24" s="951"/>
      <c r="M24" s="951"/>
      <c r="N24" s="951"/>
      <c r="O24" s="951"/>
      <c r="P24" s="951"/>
      <c r="Q24" s="951"/>
      <c r="R24" s="951"/>
      <c r="S24" s="951"/>
      <c r="T24" s="951"/>
      <c r="U24" s="951"/>
      <c r="V24" s="951"/>
      <c r="W24" s="170"/>
      <c r="X24" s="954"/>
      <c r="Y24" s="954"/>
      <c r="Z24" s="954"/>
      <c r="AA24" s="954"/>
      <c r="AB24" s="954"/>
      <c r="AC24" s="954"/>
      <c r="AD24" s="954"/>
      <c r="AE24" s="954"/>
      <c r="AF24" s="954"/>
      <c r="AG24" s="954"/>
      <c r="AH24" s="954"/>
      <c r="AI24" s="954"/>
      <c r="AJ24" s="954"/>
      <c r="AK24" s="954"/>
      <c r="AL24" s="954"/>
      <c r="AM24" s="954"/>
      <c r="AN24" s="954"/>
      <c r="AO24" s="954"/>
      <c r="AP24" s="954"/>
      <c r="AQ24" s="954"/>
      <c r="AR24" s="955"/>
      <c r="AS24" s="167"/>
    </row>
    <row r="25" spans="1:45" s="168" customFormat="1" ht="13.5" customHeight="1" x14ac:dyDescent="0.15">
      <c r="A25" s="165"/>
      <c r="B25" s="175"/>
      <c r="C25" s="172" t="s">
        <v>1077</v>
      </c>
      <c r="D25" s="170">
        <v>4</v>
      </c>
      <c r="E25" s="168" t="s">
        <v>1078</v>
      </c>
      <c r="F25" s="951" t="s">
        <v>1083</v>
      </c>
      <c r="G25" s="951"/>
      <c r="H25" s="951"/>
      <c r="I25" s="951"/>
      <c r="J25" s="951"/>
      <c r="K25" s="951"/>
      <c r="L25" s="951"/>
      <c r="M25" s="951"/>
      <c r="N25" s="951"/>
      <c r="O25" s="951"/>
      <c r="P25" s="951"/>
      <c r="Q25" s="951"/>
      <c r="R25" s="951"/>
      <c r="S25" s="951"/>
      <c r="T25" s="951"/>
      <c r="U25" s="951"/>
      <c r="V25" s="174"/>
      <c r="W25" s="170">
        <v>5</v>
      </c>
      <c r="X25" s="953" t="s">
        <v>1084</v>
      </c>
      <c r="Y25" s="954"/>
      <c r="Z25" s="954"/>
      <c r="AA25" s="954"/>
      <c r="AB25" s="954"/>
      <c r="AC25" s="954"/>
      <c r="AD25" s="954"/>
      <c r="AE25" s="954"/>
      <c r="AF25" s="954"/>
      <c r="AG25" s="954"/>
      <c r="AH25" s="954"/>
      <c r="AI25" s="954"/>
      <c r="AJ25" s="954"/>
      <c r="AK25" s="954"/>
      <c r="AL25" s="954"/>
      <c r="AM25" s="954"/>
      <c r="AN25" s="954"/>
      <c r="AO25" s="954"/>
      <c r="AP25" s="954"/>
      <c r="AQ25" s="954"/>
      <c r="AR25" s="955"/>
      <c r="AS25" s="167"/>
    </row>
    <row r="26" spans="1:45" s="168" customFormat="1" ht="13.5" customHeight="1" x14ac:dyDescent="0.15">
      <c r="A26" s="165"/>
      <c r="B26" s="175"/>
      <c r="C26" s="172"/>
      <c r="D26" s="170"/>
      <c r="F26" s="951"/>
      <c r="G26" s="951"/>
      <c r="H26" s="951"/>
      <c r="I26" s="951"/>
      <c r="J26" s="951"/>
      <c r="K26" s="951"/>
      <c r="L26" s="951"/>
      <c r="M26" s="951"/>
      <c r="N26" s="951"/>
      <c r="O26" s="951"/>
      <c r="P26" s="951"/>
      <c r="Q26" s="951"/>
      <c r="R26" s="951"/>
      <c r="S26" s="951"/>
      <c r="T26" s="951"/>
      <c r="U26" s="951"/>
      <c r="V26" s="174"/>
      <c r="W26" s="170"/>
      <c r="X26" s="954"/>
      <c r="Y26" s="954"/>
      <c r="Z26" s="954"/>
      <c r="AA26" s="954"/>
      <c r="AB26" s="954"/>
      <c r="AC26" s="954"/>
      <c r="AD26" s="954"/>
      <c r="AE26" s="954"/>
      <c r="AF26" s="954"/>
      <c r="AG26" s="954"/>
      <c r="AH26" s="954"/>
      <c r="AI26" s="954"/>
      <c r="AJ26" s="954"/>
      <c r="AK26" s="954"/>
      <c r="AL26" s="954"/>
      <c r="AM26" s="954"/>
      <c r="AN26" s="954"/>
      <c r="AO26" s="954"/>
      <c r="AP26" s="954"/>
      <c r="AQ26" s="954"/>
      <c r="AR26" s="955"/>
      <c r="AS26" s="167"/>
    </row>
    <row r="27" spans="1:45" s="168" customFormat="1" x14ac:dyDescent="0.15">
      <c r="A27" s="165"/>
      <c r="B27" s="175"/>
      <c r="C27" s="172"/>
      <c r="D27" s="170"/>
      <c r="F27" s="952"/>
      <c r="G27" s="952"/>
      <c r="H27" s="952"/>
      <c r="I27" s="952"/>
      <c r="J27" s="952"/>
      <c r="K27" s="952"/>
      <c r="L27" s="952"/>
      <c r="M27" s="952"/>
      <c r="N27" s="952"/>
      <c r="O27" s="952"/>
      <c r="P27" s="952"/>
      <c r="Q27" s="952"/>
      <c r="R27" s="952"/>
      <c r="S27" s="952"/>
      <c r="T27" s="952"/>
      <c r="U27" s="952"/>
      <c r="V27" s="174"/>
      <c r="W27" s="170"/>
      <c r="X27" s="954"/>
      <c r="Y27" s="954"/>
      <c r="Z27" s="954"/>
      <c r="AA27" s="954"/>
      <c r="AB27" s="954"/>
      <c r="AC27" s="954"/>
      <c r="AD27" s="954"/>
      <c r="AE27" s="954"/>
      <c r="AF27" s="954"/>
      <c r="AG27" s="954"/>
      <c r="AH27" s="954"/>
      <c r="AI27" s="954"/>
      <c r="AJ27" s="954"/>
      <c r="AK27" s="954"/>
      <c r="AL27" s="954"/>
      <c r="AM27" s="954"/>
      <c r="AN27" s="954"/>
      <c r="AO27" s="954"/>
      <c r="AP27" s="954"/>
      <c r="AQ27" s="954"/>
      <c r="AR27" s="955"/>
      <c r="AS27" s="167"/>
    </row>
    <row r="28" spans="1:45" s="168" customFormat="1" ht="13.5" customHeight="1" x14ac:dyDescent="0.15">
      <c r="A28" s="165"/>
      <c r="B28" s="175"/>
      <c r="C28" s="172" t="s">
        <v>1077</v>
      </c>
      <c r="D28" s="170">
        <v>5</v>
      </c>
      <c r="E28" s="168" t="s">
        <v>1078</v>
      </c>
      <c r="F28" s="956" t="s">
        <v>1085</v>
      </c>
      <c r="G28" s="952"/>
      <c r="H28" s="952"/>
      <c r="I28" s="952"/>
      <c r="J28" s="952"/>
      <c r="K28" s="952"/>
      <c r="L28" s="952"/>
      <c r="M28" s="952"/>
      <c r="N28" s="952"/>
      <c r="O28" s="952"/>
      <c r="P28" s="952"/>
      <c r="Q28" s="952"/>
      <c r="R28" s="952"/>
      <c r="S28" s="952"/>
      <c r="T28" s="952"/>
      <c r="U28" s="952"/>
      <c r="V28" s="174"/>
      <c r="W28" s="170">
        <v>6</v>
      </c>
      <c r="X28" s="953" t="s">
        <v>1086</v>
      </c>
      <c r="Y28" s="954"/>
      <c r="Z28" s="954"/>
      <c r="AA28" s="954"/>
      <c r="AB28" s="954"/>
      <c r="AC28" s="954"/>
      <c r="AD28" s="954"/>
      <c r="AE28" s="954"/>
      <c r="AF28" s="954"/>
      <c r="AG28" s="954"/>
      <c r="AH28" s="954"/>
      <c r="AI28" s="954"/>
      <c r="AJ28" s="954"/>
      <c r="AK28" s="954"/>
      <c r="AL28" s="954"/>
      <c r="AM28" s="954"/>
      <c r="AN28" s="954"/>
      <c r="AO28" s="954"/>
      <c r="AP28" s="954"/>
      <c r="AQ28" s="954"/>
      <c r="AR28" s="955"/>
      <c r="AS28" s="167"/>
    </row>
    <row r="29" spans="1:45" s="168" customFormat="1" ht="13.5" customHeight="1" x14ac:dyDescent="0.15">
      <c r="A29" s="165"/>
      <c r="B29" s="175"/>
      <c r="C29" s="172"/>
      <c r="D29" s="170"/>
      <c r="F29" s="952"/>
      <c r="G29" s="952"/>
      <c r="H29" s="952"/>
      <c r="I29" s="952"/>
      <c r="J29" s="952"/>
      <c r="K29" s="952"/>
      <c r="L29" s="952"/>
      <c r="M29" s="952"/>
      <c r="N29" s="952"/>
      <c r="O29" s="952"/>
      <c r="P29" s="952"/>
      <c r="Q29" s="952"/>
      <c r="R29" s="952"/>
      <c r="S29" s="952"/>
      <c r="T29" s="952"/>
      <c r="U29" s="952"/>
      <c r="V29" s="174"/>
      <c r="W29" s="170"/>
      <c r="X29" s="954"/>
      <c r="Y29" s="954"/>
      <c r="Z29" s="954"/>
      <c r="AA29" s="954"/>
      <c r="AB29" s="954"/>
      <c r="AC29" s="954"/>
      <c r="AD29" s="954"/>
      <c r="AE29" s="954"/>
      <c r="AF29" s="954"/>
      <c r="AG29" s="954"/>
      <c r="AH29" s="954"/>
      <c r="AI29" s="954"/>
      <c r="AJ29" s="954"/>
      <c r="AK29" s="954"/>
      <c r="AL29" s="954"/>
      <c r="AM29" s="954"/>
      <c r="AN29" s="954"/>
      <c r="AO29" s="954"/>
      <c r="AP29" s="954"/>
      <c r="AQ29" s="954"/>
      <c r="AR29" s="955"/>
      <c r="AS29" s="167"/>
    </row>
    <row r="30" spans="1:45" s="168" customFormat="1" x14ac:dyDescent="0.15">
      <c r="A30" s="165"/>
      <c r="B30" s="175"/>
      <c r="C30" s="172" t="s">
        <v>1077</v>
      </c>
      <c r="D30" s="170">
        <v>6</v>
      </c>
      <c r="E30" s="168" t="s">
        <v>1078</v>
      </c>
      <c r="F30" s="956" t="s">
        <v>1087</v>
      </c>
      <c r="G30" s="952"/>
      <c r="H30" s="952"/>
      <c r="I30" s="952"/>
      <c r="J30" s="952"/>
      <c r="K30" s="952"/>
      <c r="L30" s="952"/>
      <c r="M30" s="952"/>
      <c r="N30" s="952"/>
      <c r="O30" s="952"/>
      <c r="P30" s="952"/>
      <c r="Q30" s="952"/>
      <c r="R30" s="952"/>
      <c r="S30" s="952"/>
      <c r="T30" s="952"/>
      <c r="U30" s="952"/>
      <c r="V30" s="174"/>
      <c r="W30" s="170"/>
      <c r="X30" s="954"/>
      <c r="Y30" s="954"/>
      <c r="Z30" s="954"/>
      <c r="AA30" s="954"/>
      <c r="AB30" s="954"/>
      <c r="AC30" s="954"/>
      <c r="AD30" s="954"/>
      <c r="AE30" s="954"/>
      <c r="AF30" s="954"/>
      <c r="AG30" s="954"/>
      <c r="AH30" s="954"/>
      <c r="AI30" s="954"/>
      <c r="AJ30" s="954"/>
      <c r="AK30" s="954"/>
      <c r="AL30" s="954"/>
      <c r="AM30" s="954"/>
      <c r="AN30" s="954"/>
      <c r="AO30" s="954"/>
      <c r="AP30" s="954"/>
      <c r="AQ30" s="954"/>
      <c r="AR30" s="955"/>
      <c r="AS30" s="167"/>
    </row>
    <row r="31" spans="1:45" s="168" customFormat="1" ht="11.25" customHeight="1" x14ac:dyDescent="0.15">
      <c r="A31" s="165"/>
      <c r="B31" s="175"/>
      <c r="C31" s="172"/>
      <c r="D31" s="170"/>
      <c r="F31" s="952"/>
      <c r="G31" s="952"/>
      <c r="H31" s="952"/>
      <c r="I31" s="952"/>
      <c r="J31" s="952"/>
      <c r="K31" s="952"/>
      <c r="L31" s="952"/>
      <c r="M31" s="952"/>
      <c r="N31" s="952"/>
      <c r="O31" s="952"/>
      <c r="P31" s="952"/>
      <c r="Q31" s="952"/>
      <c r="R31" s="952"/>
      <c r="S31" s="952"/>
      <c r="T31" s="952"/>
      <c r="U31" s="952"/>
      <c r="V31" s="169"/>
      <c r="W31" s="170">
        <v>7</v>
      </c>
      <c r="X31" s="953" t="s">
        <v>1088</v>
      </c>
      <c r="Y31" s="954"/>
      <c r="Z31" s="954"/>
      <c r="AA31" s="954"/>
      <c r="AB31" s="954"/>
      <c r="AC31" s="954"/>
      <c r="AD31" s="954"/>
      <c r="AE31" s="954"/>
      <c r="AF31" s="954"/>
      <c r="AG31" s="954"/>
      <c r="AH31" s="954"/>
      <c r="AI31" s="954"/>
      <c r="AJ31" s="954"/>
      <c r="AK31" s="954"/>
      <c r="AL31" s="954"/>
      <c r="AM31" s="954"/>
      <c r="AN31" s="954"/>
      <c r="AO31" s="954"/>
      <c r="AP31" s="954"/>
      <c r="AQ31" s="954"/>
      <c r="AR31" s="955"/>
      <c r="AS31" s="167"/>
    </row>
    <row r="32" spans="1:45" s="168" customFormat="1" ht="11.25" customHeight="1" x14ac:dyDescent="0.15">
      <c r="A32" s="165"/>
      <c r="B32" s="175"/>
      <c r="C32" s="172"/>
      <c r="D32" s="170"/>
      <c r="F32" s="952"/>
      <c r="G32" s="952"/>
      <c r="H32" s="952"/>
      <c r="I32" s="952"/>
      <c r="J32" s="952"/>
      <c r="K32" s="952"/>
      <c r="L32" s="952"/>
      <c r="M32" s="952"/>
      <c r="N32" s="952"/>
      <c r="O32" s="952"/>
      <c r="P32" s="952"/>
      <c r="Q32" s="952"/>
      <c r="R32" s="952"/>
      <c r="S32" s="952"/>
      <c r="T32" s="952"/>
      <c r="U32" s="952"/>
      <c r="V32" s="169"/>
      <c r="W32" s="170"/>
      <c r="X32" s="954"/>
      <c r="Y32" s="954"/>
      <c r="Z32" s="954"/>
      <c r="AA32" s="954"/>
      <c r="AB32" s="954"/>
      <c r="AC32" s="954"/>
      <c r="AD32" s="954"/>
      <c r="AE32" s="954"/>
      <c r="AF32" s="954"/>
      <c r="AG32" s="954"/>
      <c r="AH32" s="954"/>
      <c r="AI32" s="954"/>
      <c r="AJ32" s="954"/>
      <c r="AK32" s="954"/>
      <c r="AL32" s="954"/>
      <c r="AM32" s="954"/>
      <c r="AN32" s="954"/>
      <c r="AO32" s="954"/>
      <c r="AP32" s="954"/>
      <c r="AQ32" s="954"/>
      <c r="AR32" s="955"/>
      <c r="AS32" s="167"/>
    </row>
    <row r="33" spans="1:50" s="168" customFormat="1" ht="11.25" customHeight="1" x14ac:dyDescent="0.15">
      <c r="A33" s="165"/>
      <c r="B33" s="175"/>
      <c r="C33" s="179"/>
      <c r="D33" s="170"/>
      <c r="E33" s="170"/>
      <c r="F33" s="177"/>
      <c r="G33" s="177"/>
      <c r="H33" s="177"/>
      <c r="I33" s="177"/>
      <c r="J33" s="177"/>
      <c r="K33" s="177"/>
      <c r="L33" s="177"/>
      <c r="M33" s="177"/>
      <c r="N33" s="177"/>
      <c r="O33" s="177"/>
      <c r="P33" s="177"/>
      <c r="Q33" s="177"/>
      <c r="R33" s="177"/>
      <c r="S33" s="177"/>
      <c r="T33" s="177"/>
      <c r="U33" s="177"/>
      <c r="V33" s="169"/>
      <c r="W33" s="170"/>
      <c r="X33" s="954"/>
      <c r="Y33" s="954"/>
      <c r="Z33" s="954"/>
      <c r="AA33" s="954"/>
      <c r="AB33" s="954"/>
      <c r="AC33" s="954"/>
      <c r="AD33" s="954"/>
      <c r="AE33" s="954"/>
      <c r="AF33" s="954"/>
      <c r="AG33" s="954"/>
      <c r="AH33" s="954"/>
      <c r="AI33" s="954"/>
      <c r="AJ33" s="954"/>
      <c r="AK33" s="954"/>
      <c r="AL33" s="954"/>
      <c r="AM33" s="954"/>
      <c r="AN33" s="954"/>
      <c r="AO33" s="954"/>
      <c r="AP33" s="954"/>
      <c r="AQ33" s="954"/>
      <c r="AR33" s="955"/>
      <c r="AS33" s="167"/>
    </row>
    <row r="34" spans="1:50" s="168" customFormat="1" ht="6.75" customHeight="1" x14ac:dyDescent="0.15">
      <c r="A34" s="165"/>
      <c r="B34" s="180"/>
      <c r="C34" s="181"/>
      <c r="D34" s="181"/>
      <c r="E34" s="181"/>
      <c r="F34" s="181"/>
      <c r="G34" s="182"/>
      <c r="H34" s="183"/>
      <c r="I34" s="183"/>
      <c r="J34" s="183"/>
      <c r="K34" s="183"/>
      <c r="L34" s="183"/>
      <c r="M34" s="183"/>
      <c r="N34" s="183"/>
      <c r="O34" s="183"/>
      <c r="P34" s="183"/>
      <c r="Q34" s="183"/>
      <c r="R34" s="183"/>
      <c r="S34" s="183"/>
      <c r="T34" s="183"/>
      <c r="U34" s="183"/>
      <c r="V34" s="184"/>
      <c r="W34" s="181"/>
      <c r="X34" s="185"/>
      <c r="Y34" s="185"/>
      <c r="Z34" s="185"/>
      <c r="AA34" s="185"/>
      <c r="AB34" s="185"/>
      <c r="AC34" s="185"/>
      <c r="AD34" s="185"/>
      <c r="AE34" s="185"/>
      <c r="AF34" s="185"/>
      <c r="AG34" s="185"/>
      <c r="AH34" s="185"/>
      <c r="AI34" s="185"/>
      <c r="AJ34" s="185"/>
      <c r="AK34" s="185"/>
      <c r="AL34" s="185"/>
      <c r="AM34" s="185"/>
      <c r="AN34" s="185"/>
      <c r="AO34" s="185"/>
      <c r="AP34" s="185"/>
      <c r="AQ34" s="185"/>
      <c r="AR34" s="186"/>
      <c r="AS34" s="156"/>
    </row>
    <row r="35" spans="1:50" s="168" customFormat="1" ht="15.75" customHeight="1" x14ac:dyDescent="0.15">
      <c r="A35" s="165"/>
      <c r="B35" s="941" t="s">
        <v>1089</v>
      </c>
      <c r="C35" s="941"/>
      <c r="D35" s="941"/>
      <c r="E35" s="941"/>
      <c r="F35" s="941"/>
      <c r="G35" s="941"/>
      <c r="H35" s="941"/>
      <c r="I35" s="941"/>
      <c r="J35" s="155"/>
      <c r="K35" s="155"/>
      <c r="L35" s="155"/>
      <c r="M35" s="155"/>
      <c r="N35" s="155"/>
      <c r="O35" s="155"/>
      <c r="P35" s="155"/>
      <c r="Q35" s="155"/>
      <c r="R35" s="155"/>
      <c r="S35" s="155"/>
      <c r="T35" s="155"/>
      <c r="U35" s="155"/>
      <c r="V35" s="169"/>
      <c r="W35" s="170"/>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6"/>
      <c r="AT35" s="155"/>
      <c r="AU35" s="155"/>
    </row>
    <row r="36" spans="1:50" s="168" customFormat="1" ht="5.25" customHeight="1" thickBot="1" x14ac:dyDescent="0.2">
      <c r="A36" s="165"/>
      <c r="B36" s="942"/>
      <c r="C36" s="942"/>
      <c r="D36" s="942"/>
      <c r="E36" s="942"/>
      <c r="F36" s="942"/>
      <c r="G36" s="942"/>
      <c r="H36" s="942"/>
      <c r="I36" s="942"/>
      <c r="J36" s="155"/>
      <c r="K36" s="155"/>
      <c r="L36" s="155"/>
      <c r="M36" s="155"/>
      <c r="N36" s="155"/>
      <c r="O36" s="155"/>
      <c r="P36" s="155"/>
      <c r="Q36" s="155"/>
      <c r="R36" s="155"/>
      <c r="S36" s="155"/>
      <c r="T36" s="155"/>
      <c r="U36" s="155"/>
      <c r="V36" s="169"/>
      <c r="W36" s="170"/>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6"/>
      <c r="AT36" s="155"/>
      <c r="AU36" s="155"/>
    </row>
    <row r="37" spans="1:50" s="168" customFormat="1" ht="6.75" customHeight="1" thickBot="1" x14ac:dyDescent="0.2">
      <c r="A37" s="165"/>
      <c r="B37" s="187"/>
      <c r="C37" s="188"/>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90"/>
      <c r="AS37" s="191"/>
      <c r="AT37" s="155"/>
      <c r="AU37" s="155"/>
      <c r="AV37" s="155"/>
    </row>
    <row r="38" spans="1:50" s="168" customFormat="1" ht="9.75" customHeight="1" thickBot="1" x14ac:dyDescent="0.2">
      <c r="A38" s="165"/>
      <c r="B38" s="929" t="s">
        <v>1090</v>
      </c>
      <c r="C38" s="930"/>
      <c r="D38" s="19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4"/>
      <c r="AR38" s="195"/>
      <c r="AS38" s="191"/>
      <c r="AT38" s="155"/>
      <c r="AU38" s="155"/>
      <c r="AV38" s="155"/>
    </row>
    <row r="39" spans="1:50" s="168" customFormat="1" ht="14.25" customHeight="1" x14ac:dyDescent="0.15">
      <c r="A39" s="165"/>
      <c r="B39" s="943"/>
      <c r="C39" s="930"/>
      <c r="D39" s="944" t="s">
        <v>1091</v>
      </c>
      <c r="E39" s="928"/>
      <c r="F39" s="928"/>
      <c r="G39" s="928"/>
      <c r="H39" s="928"/>
      <c r="I39" s="928"/>
      <c r="J39" s="928"/>
      <c r="K39" s="928"/>
      <c r="L39" s="928"/>
      <c r="M39" s="928"/>
      <c r="N39" s="928"/>
      <c r="O39" s="928"/>
      <c r="P39" s="945"/>
      <c r="Q39" s="945"/>
      <c r="R39" s="945"/>
      <c r="S39" s="945"/>
      <c r="T39" s="945"/>
      <c r="U39" s="945"/>
      <c r="V39" s="197"/>
      <c r="W39" s="197"/>
      <c r="X39" s="947"/>
      <c r="Y39" s="948"/>
      <c r="Z39" s="948"/>
      <c r="AA39" s="938"/>
      <c r="AB39" s="950" t="s">
        <v>1092</v>
      </c>
      <c r="AC39" s="928"/>
      <c r="AD39" s="928"/>
      <c r="AE39" s="928"/>
      <c r="AF39" s="928"/>
      <c r="AG39" s="928"/>
      <c r="AH39" s="937"/>
      <c r="AI39" s="938"/>
      <c r="AJ39" s="927" t="s">
        <v>1093</v>
      </c>
      <c r="AK39" s="928"/>
      <c r="AL39" s="928"/>
      <c r="AM39" s="928"/>
      <c r="AN39" s="198"/>
      <c r="AO39" s="198"/>
      <c r="AP39" s="198"/>
      <c r="AQ39" s="199"/>
      <c r="AR39" s="195"/>
      <c r="AS39" s="191"/>
      <c r="AT39" s="159"/>
      <c r="AU39" s="159"/>
      <c r="AV39" s="155"/>
      <c r="AW39" s="155"/>
      <c r="AX39" s="155"/>
    </row>
    <row r="40" spans="1:50" s="168" customFormat="1" ht="14.25" thickBot="1" x14ac:dyDescent="0.2">
      <c r="A40" s="165"/>
      <c r="B40" s="943"/>
      <c r="C40" s="930"/>
      <c r="D40" s="946"/>
      <c r="E40" s="928"/>
      <c r="F40" s="928"/>
      <c r="G40" s="928"/>
      <c r="H40" s="928"/>
      <c r="I40" s="928"/>
      <c r="J40" s="928"/>
      <c r="K40" s="928"/>
      <c r="L40" s="928"/>
      <c r="M40" s="928"/>
      <c r="N40" s="928"/>
      <c r="O40" s="928"/>
      <c r="P40" s="945"/>
      <c r="Q40" s="945"/>
      <c r="R40" s="945"/>
      <c r="S40" s="945"/>
      <c r="T40" s="945"/>
      <c r="U40" s="945"/>
      <c r="V40" s="197"/>
      <c r="W40" s="197"/>
      <c r="X40" s="939"/>
      <c r="Y40" s="949"/>
      <c r="Z40" s="949"/>
      <c r="AA40" s="940"/>
      <c r="AB40" s="928"/>
      <c r="AC40" s="928"/>
      <c r="AD40" s="928"/>
      <c r="AE40" s="928"/>
      <c r="AF40" s="928"/>
      <c r="AG40" s="928"/>
      <c r="AH40" s="939"/>
      <c r="AI40" s="940"/>
      <c r="AJ40" s="928"/>
      <c r="AK40" s="928"/>
      <c r="AL40" s="928"/>
      <c r="AM40" s="928"/>
      <c r="AN40" s="200"/>
      <c r="AO40" s="200"/>
      <c r="AP40" s="200"/>
      <c r="AQ40" s="201"/>
      <c r="AR40" s="202"/>
      <c r="AS40" s="203"/>
      <c r="AT40" s="170"/>
      <c r="AU40" s="170"/>
      <c r="AV40" s="170"/>
    </row>
    <row r="41" spans="1:50" s="155" customFormat="1" ht="4.5" customHeight="1" thickBot="1" x14ac:dyDescent="0.2">
      <c r="A41" s="154"/>
      <c r="B41" s="943"/>
      <c r="C41" s="930"/>
      <c r="D41" s="204"/>
      <c r="E41" s="205"/>
      <c r="F41" s="205"/>
      <c r="G41" s="205"/>
      <c r="H41" s="205"/>
      <c r="I41" s="206"/>
      <c r="J41" s="207"/>
      <c r="K41" s="207"/>
      <c r="L41" s="207"/>
      <c r="M41" s="207"/>
      <c r="N41" s="207"/>
      <c r="O41" s="207"/>
      <c r="P41" s="207"/>
      <c r="Q41" s="207"/>
      <c r="R41" s="207"/>
      <c r="S41" s="207"/>
      <c r="T41" s="207"/>
      <c r="U41" s="207"/>
      <c r="V41" s="207"/>
      <c r="W41" s="207"/>
      <c r="X41" s="207"/>
      <c r="Y41" s="207"/>
      <c r="Z41" s="205"/>
      <c r="AA41" s="205"/>
      <c r="AB41" s="205"/>
      <c r="AC41" s="205"/>
      <c r="AD41" s="207"/>
      <c r="AE41" s="207"/>
      <c r="AF41" s="207"/>
      <c r="AG41" s="207"/>
      <c r="AH41" s="207"/>
      <c r="AI41" s="207"/>
      <c r="AJ41" s="207"/>
      <c r="AK41" s="207"/>
      <c r="AL41" s="207"/>
      <c r="AM41" s="207"/>
      <c r="AN41" s="207"/>
      <c r="AO41" s="207"/>
      <c r="AP41" s="207"/>
      <c r="AQ41" s="208"/>
      <c r="AR41" s="209"/>
      <c r="AS41" s="156"/>
      <c r="AT41" s="169"/>
    </row>
    <row r="42" spans="1:50" s="155" customFormat="1" ht="4.5" customHeight="1" x14ac:dyDescent="0.15">
      <c r="A42" s="154"/>
      <c r="B42" s="943"/>
      <c r="C42" s="930"/>
      <c r="E42" s="210"/>
      <c r="F42" s="210"/>
      <c r="G42" s="210"/>
      <c r="H42" s="210"/>
      <c r="I42" s="211"/>
      <c r="Z42" s="210"/>
      <c r="AA42" s="210"/>
      <c r="AB42" s="210"/>
      <c r="AC42" s="210"/>
      <c r="AR42" s="209"/>
      <c r="AS42" s="156"/>
      <c r="AT42" s="169"/>
    </row>
    <row r="43" spans="1:50" s="155" customFormat="1" ht="13.5" customHeight="1" x14ac:dyDescent="0.15">
      <c r="A43" s="154"/>
      <c r="B43" s="929" t="s">
        <v>1094</v>
      </c>
      <c r="C43" s="930"/>
      <c r="D43" s="212" t="s">
        <v>1095</v>
      </c>
      <c r="F43" s="210"/>
      <c r="G43" s="210"/>
      <c r="H43" s="210"/>
      <c r="I43" s="210"/>
      <c r="J43" s="211"/>
      <c r="AA43" s="210"/>
      <c r="AB43" s="210"/>
      <c r="AC43" s="210"/>
      <c r="AD43" s="210"/>
      <c r="AR43" s="209"/>
      <c r="AS43" s="156"/>
      <c r="AU43" s="169"/>
    </row>
    <row r="44" spans="1:50" s="155" customFormat="1" ht="8.25" customHeight="1" x14ac:dyDescent="0.15">
      <c r="A44" s="154"/>
      <c r="B44" s="213"/>
      <c r="F44" s="210"/>
      <c r="G44" s="210"/>
      <c r="H44" s="210"/>
      <c r="I44" s="210"/>
      <c r="J44" s="211"/>
      <c r="AA44" s="210"/>
      <c r="AB44" s="210"/>
      <c r="AC44" s="210"/>
      <c r="AD44" s="210"/>
      <c r="AR44" s="209"/>
      <c r="AS44" s="156"/>
      <c r="AU44" s="169"/>
    </row>
    <row r="45" spans="1:50" s="155" customFormat="1" ht="14.25" thickBot="1" x14ac:dyDescent="0.2">
      <c r="A45" s="154"/>
      <c r="B45" s="213"/>
      <c r="E45" s="168" t="s">
        <v>1096</v>
      </c>
      <c r="F45" s="210"/>
      <c r="G45" s="210"/>
      <c r="H45" s="210"/>
      <c r="I45" s="210"/>
      <c r="J45" s="211"/>
      <c r="AA45" s="210"/>
      <c r="AB45" s="210"/>
      <c r="AC45" s="210"/>
      <c r="AD45" s="210"/>
      <c r="AR45" s="209"/>
      <c r="AS45" s="156"/>
      <c r="AT45" s="169"/>
    </row>
    <row r="46" spans="1:50" s="155" customFormat="1" ht="20.25" customHeight="1" thickBot="1" x14ac:dyDescent="0.2">
      <c r="A46" s="154"/>
      <c r="B46" s="213"/>
      <c r="E46" s="178" t="s">
        <v>554</v>
      </c>
      <c r="F46" s="931" t="s">
        <v>1097</v>
      </c>
      <c r="G46" s="932"/>
      <c r="H46" s="932"/>
      <c r="I46" s="933"/>
      <c r="J46" s="934" t="str">
        <f>'01.入会申込書'!AN25</f>
        <v>令和</v>
      </c>
      <c r="K46" s="935"/>
      <c r="L46" s="936" t="str">
        <f>'01.入会申込書'!AP25</f>
        <v/>
      </c>
      <c r="M46" s="936"/>
      <c r="N46" s="214" t="s">
        <v>962</v>
      </c>
      <c r="O46" s="214"/>
      <c r="P46" s="936" t="str">
        <f>'01.入会申込書'!AT25</f>
        <v/>
      </c>
      <c r="Q46" s="936"/>
      <c r="R46" s="214" t="s">
        <v>1098</v>
      </c>
      <c r="S46" s="214"/>
      <c r="T46" s="936" t="str">
        <f>'01.入会申込書'!AX25</f>
        <v/>
      </c>
      <c r="U46" s="936"/>
      <c r="V46" s="214" t="s">
        <v>1099</v>
      </c>
      <c r="W46" s="215"/>
      <c r="X46" s="216"/>
      <c r="Y46" s="217"/>
      <c r="Z46" s="218"/>
      <c r="AA46" s="219"/>
      <c r="AB46" s="219"/>
      <c r="AC46" s="220"/>
      <c r="AD46" s="220"/>
      <c r="AE46" s="217"/>
      <c r="AF46" s="217"/>
      <c r="AG46" s="217"/>
      <c r="AH46" s="217"/>
      <c r="AI46" s="217"/>
      <c r="AJ46" s="217"/>
      <c r="AK46" s="217"/>
      <c r="AL46" s="217"/>
      <c r="AM46" s="217"/>
      <c r="AN46" s="217"/>
      <c r="AO46" s="217"/>
      <c r="AP46" s="218"/>
      <c r="AQ46" s="218"/>
      <c r="AR46" s="209"/>
      <c r="AS46" s="156"/>
      <c r="AT46" s="169"/>
    </row>
    <row r="47" spans="1:50" s="155" customFormat="1" ht="39.75" customHeight="1" x14ac:dyDescent="0.15">
      <c r="A47" s="154"/>
      <c r="B47" s="213"/>
      <c r="E47" s="178" t="s">
        <v>1100</v>
      </c>
      <c r="F47" s="917" t="s">
        <v>1101</v>
      </c>
      <c r="G47" s="918"/>
      <c r="H47" s="918"/>
      <c r="I47" s="919"/>
      <c r="J47" s="221"/>
      <c r="K47" s="920" t="str">
        <f>'01.入会申込書'!M35</f>
        <v/>
      </c>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222"/>
      <c r="AR47" s="209"/>
      <c r="AS47" s="156"/>
      <c r="AT47" s="169"/>
    </row>
    <row r="48" spans="1:50" s="155" customFormat="1" ht="27" customHeight="1" x14ac:dyDescent="0.15">
      <c r="A48" s="154"/>
      <c r="B48" s="213"/>
      <c r="D48" s="890" t="s">
        <v>1100</v>
      </c>
      <c r="E48" s="891"/>
      <c r="F48" s="921" t="s">
        <v>1102</v>
      </c>
      <c r="G48" s="922"/>
      <c r="H48" s="922"/>
      <c r="I48" s="923"/>
      <c r="J48" s="924" t="str">
        <f>'01.入会申込書'!M27</f>
        <v/>
      </c>
      <c r="K48" s="925"/>
      <c r="L48" s="925"/>
      <c r="M48" s="925"/>
      <c r="N48" s="925"/>
      <c r="O48" s="925"/>
      <c r="P48" s="925"/>
      <c r="Q48" s="925"/>
      <c r="R48" s="925"/>
      <c r="S48" s="925"/>
      <c r="T48" s="212" t="s">
        <v>963</v>
      </c>
      <c r="U48" s="926" t="str">
        <f>'01.入会申込書'!AI27</f>
        <v/>
      </c>
      <c r="V48" s="926"/>
      <c r="W48" s="926"/>
      <c r="X48" s="212" t="s">
        <v>964</v>
      </c>
      <c r="Y48" s="212"/>
      <c r="Z48" s="926" t="str">
        <f>'01.入会申込書'!AP27</f>
        <v/>
      </c>
      <c r="AA48" s="926"/>
      <c r="AB48" s="926"/>
      <c r="AC48" s="926"/>
      <c r="AD48" s="926"/>
      <c r="AE48" s="926"/>
      <c r="AF48" s="926"/>
      <c r="AG48" s="212" t="s">
        <v>1103</v>
      </c>
      <c r="AH48" s="212"/>
      <c r="AI48" s="212"/>
      <c r="AQ48" s="209"/>
      <c r="AR48" s="209"/>
      <c r="AS48" s="156"/>
    </row>
    <row r="49" spans="1:46" s="155" customFormat="1" ht="51.75" customHeight="1" x14ac:dyDescent="0.15">
      <c r="A49" s="154"/>
      <c r="B49" s="213"/>
      <c r="E49" s="178" t="s">
        <v>1100</v>
      </c>
      <c r="F49" s="906" t="s">
        <v>1104</v>
      </c>
      <c r="G49" s="907"/>
      <c r="H49" s="907"/>
      <c r="I49" s="908"/>
      <c r="J49" s="223"/>
      <c r="K49" s="909" t="str">
        <f>'01.入会申込書'!M39</f>
        <v>　</v>
      </c>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10"/>
      <c r="AR49" s="209"/>
      <c r="AS49" s="156"/>
      <c r="AT49" s="168"/>
    </row>
    <row r="50" spans="1:46" s="155" customFormat="1" ht="30" customHeight="1" x14ac:dyDescent="0.15">
      <c r="A50" s="154"/>
      <c r="B50" s="213"/>
      <c r="E50" s="178" t="s">
        <v>1100</v>
      </c>
      <c r="F50" s="892" t="s">
        <v>1105</v>
      </c>
      <c r="G50" s="893"/>
      <c r="H50" s="893"/>
      <c r="I50" s="894"/>
      <c r="J50" s="224"/>
      <c r="K50" s="911" t="str">
        <f>'01.入会申込書'!M41&amp;"-"&amp;'01.入会申込書'!S41&amp;"-"&amp;'01.入会申込書'!Y41</f>
        <v>--</v>
      </c>
      <c r="L50" s="911"/>
      <c r="M50" s="911"/>
      <c r="N50" s="911"/>
      <c r="O50" s="911"/>
      <c r="P50" s="911"/>
      <c r="Q50" s="911"/>
      <c r="R50" s="911"/>
      <c r="S50" s="911"/>
      <c r="T50" s="911"/>
      <c r="U50" s="911"/>
      <c r="V50" s="911"/>
      <c r="W50" s="911"/>
      <c r="X50" s="911"/>
      <c r="Y50" s="911"/>
      <c r="Z50" s="225"/>
      <c r="AA50" s="225"/>
      <c r="AB50" s="225"/>
      <c r="AC50" s="225"/>
      <c r="AD50" s="225"/>
      <c r="AE50" s="225"/>
      <c r="AF50" s="225"/>
      <c r="AG50" s="225"/>
      <c r="AH50" s="225"/>
      <c r="AI50" s="225"/>
      <c r="AJ50" s="225"/>
      <c r="AK50" s="225"/>
      <c r="AL50" s="225"/>
      <c r="AM50" s="225"/>
      <c r="AN50" s="225"/>
      <c r="AO50" s="225"/>
      <c r="AP50" s="225"/>
      <c r="AQ50" s="226"/>
      <c r="AR50" s="209"/>
      <c r="AS50" s="156"/>
    </row>
    <row r="51" spans="1:46" s="155" customFormat="1" ht="36" customHeight="1" x14ac:dyDescent="0.15">
      <c r="A51" s="154"/>
      <c r="B51" s="213"/>
      <c r="E51" s="178" t="s">
        <v>1100</v>
      </c>
      <c r="F51" s="906" t="s">
        <v>1106</v>
      </c>
      <c r="G51" s="907"/>
      <c r="H51" s="907"/>
      <c r="I51" s="908"/>
      <c r="J51" s="223"/>
      <c r="K51" s="912" t="str">
        <f>'01.入会申込書'!M47</f>
        <v/>
      </c>
      <c r="L51" s="912"/>
      <c r="M51" s="912"/>
      <c r="N51" s="912"/>
      <c r="O51" s="912"/>
      <c r="P51" s="912"/>
      <c r="Q51" s="912"/>
      <c r="R51" s="912"/>
      <c r="S51" s="912"/>
      <c r="T51" s="912"/>
      <c r="U51" s="912"/>
      <c r="V51" s="912"/>
      <c r="W51" s="912"/>
      <c r="X51" s="912"/>
      <c r="Y51" s="227"/>
      <c r="Z51" s="913" t="s">
        <v>1107</v>
      </c>
      <c r="AA51" s="914"/>
      <c r="AB51" s="914"/>
      <c r="AC51" s="914"/>
      <c r="AD51" s="915"/>
      <c r="AE51" s="228"/>
      <c r="AF51" s="916"/>
      <c r="AG51" s="916"/>
      <c r="AH51" s="916"/>
      <c r="AI51" s="916"/>
      <c r="AJ51" s="916"/>
      <c r="AK51" s="916"/>
      <c r="AL51" s="916"/>
      <c r="AM51" s="916"/>
      <c r="AN51" s="916"/>
      <c r="AO51" s="916"/>
      <c r="AP51" s="916"/>
      <c r="AQ51" s="229"/>
      <c r="AR51" s="209"/>
      <c r="AS51" s="156"/>
    </row>
    <row r="52" spans="1:46" s="155" customFormat="1" ht="18" customHeight="1" x14ac:dyDescent="0.15">
      <c r="A52" s="154"/>
      <c r="B52" s="213"/>
      <c r="E52" s="890"/>
      <c r="F52" s="892" t="s">
        <v>1108</v>
      </c>
      <c r="G52" s="893"/>
      <c r="H52" s="893"/>
      <c r="I52" s="894"/>
      <c r="J52" s="230"/>
      <c r="K52" s="898" t="str">
        <f>'01.入会申込書'!M43</f>
        <v/>
      </c>
      <c r="L52" s="898"/>
      <c r="M52" s="898"/>
      <c r="N52" s="898"/>
      <c r="O52" s="898"/>
      <c r="P52" s="898"/>
      <c r="Q52" s="898"/>
      <c r="R52" s="898"/>
      <c r="S52" s="898"/>
      <c r="T52" s="898"/>
      <c r="U52" s="898"/>
      <c r="V52" s="898"/>
      <c r="W52" s="898"/>
      <c r="X52" s="898"/>
      <c r="Y52" s="898"/>
      <c r="Z52" s="898"/>
      <c r="AA52" s="898"/>
      <c r="AB52" s="898"/>
      <c r="AC52" s="898"/>
      <c r="AD52" s="898"/>
      <c r="AE52" s="898"/>
      <c r="AF52" s="898"/>
      <c r="AG52" s="898"/>
      <c r="AH52" s="898"/>
      <c r="AI52" s="898"/>
      <c r="AJ52" s="898"/>
      <c r="AK52" s="898"/>
      <c r="AL52" s="898"/>
      <c r="AM52" s="898"/>
      <c r="AN52" s="898"/>
      <c r="AO52" s="898"/>
      <c r="AP52" s="898"/>
      <c r="AQ52" s="231"/>
      <c r="AR52" s="209"/>
      <c r="AS52" s="156"/>
    </row>
    <row r="53" spans="1:46" s="155" customFormat="1" ht="11.25" customHeight="1" thickBot="1" x14ac:dyDescent="0.2">
      <c r="A53" s="154"/>
      <c r="B53" s="213"/>
      <c r="E53" s="891"/>
      <c r="F53" s="895"/>
      <c r="G53" s="896"/>
      <c r="H53" s="896"/>
      <c r="I53" s="897"/>
      <c r="J53" s="232"/>
      <c r="K53" s="899"/>
      <c r="L53" s="899"/>
      <c r="M53" s="899"/>
      <c r="N53" s="899"/>
      <c r="O53" s="899"/>
      <c r="P53" s="899"/>
      <c r="Q53" s="899"/>
      <c r="R53" s="899"/>
      <c r="S53" s="899"/>
      <c r="T53" s="899"/>
      <c r="U53" s="899"/>
      <c r="V53" s="899"/>
      <c r="W53" s="899"/>
      <c r="X53" s="899"/>
      <c r="Y53" s="899"/>
      <c r="Z53" s="899"/>
      <c r="AA53" s="899"/>
      <c r="AB53" s="899"/>
      <c r="AC53" s="899"/>
      <c r="AD53" s="899"/>
      <c r="AE53" s="899"/>
      <c r="AF53" s="899"/>
      <c r="AG53" s="899"/>
      <c r="AH53" s="899"/>
      <c r="AI53" s="899"/>
      <c r="AJ53" s="899"/>
      <c r="AK53" s="899"/>
      <c r="AL53" s="899"/>
      <c r="AM53" s="899"/>
      <c r="AN53" s="899"/>
      <c r="AO53" s="899"/>
      <c r="AP53" s="899"/>
      <c r="AQ53" s="233"/>
      <c r="AR53" s="209"/>
      <c r="AS53" s="156"/>
    </row>
    <row r="54" spans="1:46" s="155" customFormat="1" ht="5.25" customHeight="1" x14ac:dyDescent="0.15">
      <c r="A54" s="154"/>
      <c r="B54" s="213"/>
      <c r="F54" s="234"/>
      <c r="G54" s="196"/>
      <c r="H54" s="196"/>
      <c r="I54" s="196"/>
      <c r="J54" s="196"/>
      <c r="K54" s="196"/>
      <c r="AQ54" s="235"/>
      <c r="AR54" s="209"/>
      <c r="AS54" s="156"/>
    </row>
    <row r="55" spans="1:46" s="155" customFormat="1" ht="6.75" customHeight="1" thickBot="1" x14ac:dyDescent="0.2">
      <c r="A55" s="154"/>
      <c r="B55" s="236"/>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37"/>
      <c r="AS55" s="156"/>
    </row>
    <row r="56" spans="1:46" s="155" customFormat="1" ht="5.25" customHeight="1" thickBot="1" x14ac:dyDescent="0.2">
      <c r="A56" s="238"/>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40"/>
    </row>
    <row r="57" spans="1:46" s="155" customFormat="1" ht="3" hidden="1" customHeight="1" x14ac:dyDescent="0.15"/>
    <row r="58" spans="1:46" s="155" customFormat="1" ht="10.5" customHeight="1" thickBot="1" x14ac:dyDescent="0.2">
      <c r="A58" s="900" t="s">
        <v>555</v>
      </c>
      <c r="B58" s="901"/>
      <c r="C58" s="901"/>
      <c r="D58" s="901"/>
      <c r="E58" s="901"/>
      <c r="F58" s="901"/>
      <c r="G58" s="241"/>
      <c r="H58" s="241"/>
      <c r="I58" s="241"/>
      <c r="J58" s="241"/>
      <c r="K58" s="241"/>
      <c r="L58" s="241"/>
      <c r="M58" s="241"/>
      <c r="N58" s="902"/>
      <c r="O58" s="903"/>
      <c r="P58" s="903"/>
      <c r="Q58" s="902"/>
      <c r="R58" s="903"/>
      <c r="S58" s="903"/>
      <c r="T58" s="904"/>
      <c r="U58" s="905"/>
      <c r="V58" s="905"/>
      <c r="W58" s="905"/>
      <c r="X58" s="902"/>
      <c r="Y58" s="903"/>
      <c r="Z58" s="903"/>
      <c r="AA58" s="903"/>
      <c r="AB58" s="903"/>
      <c r="AC58" s="902"/>
      <c r="AD58" s="903"/>
      <c r="AE58" s="903"/>
      <c r="AF58" s="242"/>
    </row>
    <row r="59" spans="1:46" s="155" customFormat="1" ht="12" customHeight="1" x14ac:dyDescent="0.15">
      <c r="B59" s="869" t="s">
        <v>1109</v>
      </c>
      <c r="C59" s="870"/>
      <c r="D59" s="870"/>
      <c r="E59" s="870"/>
      <c r="F59" s="870"/>
      <c r="G59" s="870"/>
      <c r="H59" s="870"/>
      <c r="I59" s="870"/>
      <c r="J59" s="885" t="s">
        <v>1110</v>
      </c>
      <c r="K59" s="886"/>
      <c r="L59" s="886"/>
      <c r="M59" s="886"/>
      <c r="N59" s="886"/>
      <c r="O59" s="886"/>
      <c r="P59" s="886"/>
      <c r="Q59" s="887"/>
      <c r="R59" s="888" t="s">
        <v>1111</v>
      </c>
      <c r="S59" s="886"/>
      <c r="T59" s="886"/>
      <c r="U59" s="886"/>
      <c r="V59" s="887"/>
      <c r="W59" s="888" t="s">
        <v>1112</v>
      </c>
      <c r="X59" s="886"/>
      <c r="Y59" s="886"/>
      <c r="Z59" s="886"/>
      <c r="AA59" s="886"/>
      <c r="AB59" s="886"/>
      <c r="AC59" s="886"/>
      <c r="AD59" s="889"/>
      <c r="AE59" s="870" t="s">
        <v>1113</v>
      </c>
      <c r="AF59" s="870"/>
      <c r="AG59" s="871"/>
      <c r="AH59" s="869" t="s">
        <v>1114</v>
      </c>
      <c r="AI59" s="870"/>
      <c r="AJ59" s="870"/>
      <c r="AK59" s="871"/>
      <c r="AL59" s="869" t="s">
        <v>1115</v>
      </c>
      <c r="AM59" s="870"/>
      <c r="AN59" s="870"/>
      <c r="AO59" s="871"/>
      <c r="AP59" s="869" t="s">
        <v>1116</v>
      </c>
      <c r="AQ59" s="870"/>
      <c r="AR59" s="871"/>
    </row>
    <row r="60" spans="1:46" s="155" customFormat="1" ht="21.75" customHeight="1" x14ac:dyDescent="0.15">
      <c r="B60" s="872"/>
      <c r="C60" s="873"/>
      <c r="D60" s="873"/>
      <c r="E60" s="873"/>
      <c r="F60" s="873"/>
      <c r="G60" s="873"/>
      <c r="H60" s="873"/>
      <c r="I60" s="873"/>
      <c r="J60" s="876"/>
      <c r="K60" s="873"/>
      <c r="L60" s="873"/>
      <c r="M60" s="873"/>
      <c r="N60" s="873"/>
      <c r="O60" s="873"/>
      <c r="P60" s="873"/>
      <c r="Q60" s="877"/>
      <c r="R60" s="872"/>
      <c r="S60" s="873"/>
      <c r="T60" s="873"/>
      <c r="U60" s="873"/>
      <c r="V60" s="877"/>
      <c r="W60" s="872"/>
      <c r="X60" s="873"/>
      <c r="Y60" s="873"/>
      <c r="Z60" s="873"/>
      <c r="AA60" s="873"/>
      <c r="AB60" s="873"/>
      <c r="AC60" s="873"/>
      <c r="AD60" s="882"/>
      <c r="AE60" s="873" t="s">
        <v>1117</v>
      </c>
      <c r="AF60" s="873"/>
      <c r="AG60" s="877"/>
      <c r="AH60" s="872" t="s">
        <v>1117</v>
      </c>
      <c r="AI60" s="873"/>
      <c r="AJ60" s="873"/>
      <c r="AK60" s="877"/>
      <c r="AL60" s="872"/>
      <c r="AM60" s="873"/>
      <c r="AN60" s="873"/>
      <c r="AO60" s="877"/>
      <c r="AP60" s="872"/>
      <c r="AQ60" s="873"/>
      <c r="AR60" s="877"/>
    </row>
    <row r="61" spans="1:46" s="155" customFormat="1" ht="14.25" thickBot="1" x14ac:dyDescent="0.2">
      <c r="B61" s="874"/>
      <c r="C61" s="875"/>
      <c r="D61" s="875"/>
      <c r="E61" s="875"/>
      <c r="F61" s="875"/>
      <c r="G61" s="875"/>
      <c r="H61" s="875"/>
      <c r="I61" s="875"/>
      <c r="J61" s="878"/>
      <c r="K61" s="879"/>
      <c r="L61" s="879"/>
      <c r="M61" s="879"/>
      <c r="N61" s="879"/>
      <c r="O61" s="879"/>
      <c r="P61" s="879"/>
      <c r="Q61" s="880"/>
      <c r="R61" s="881"/>
      <c r="S61" s="879"/>
      <c r="T61" s="879"/>
      <c r="U61" s="879"/>
      <c r="V61" s="880"/>
      <c r="W61" s="881"/>
      <c r="X61" s="879"/>
      <c r="Y61" s="879"/>
      <c r="Z61" s="879"/>
      <c r="AA61" s="879"/>
      <c r="AB61" s="879"/>
      <c r="AC61" s="879"/>
      <c r="AD61" s="883"/>
      <c r="AE61" s="875"/>
      <c r="AF61" s="875"/>
      <c r="AG61" s="884"/>
      <c r="AH61" s="874"/>
      <c r="AI61" s="875"/>
      <c r="AJ61" s="875"/>
      <c r="AK61" s="884"/>
      <c r="AL61" s="874"/>
      <c r="AM61" s="875"/>
      <c r="AN61" s="875"/>
      <c r="AO61" s="884"/>
      <c r="AP61" s="874"/>
      <c r="AQ61" s="875"/>
      <c r="AR61" s="884"/>
    </row>
    <row r="62" spans="1:46" s="155" customFormat="1" ht="3" customHeight="1" x14ac:dyDescent="0.15"/>
    <row r="63" spans="1:46" s="155" customFormat="1" x14ac:dyDescent="0.15"/>
    <row r="64" spans="1:46" s="155" customFormat="1" x14ac:dyDescent="0.15"/>
    <row r="65" s="155" customFormat="1" x14ac:dyDescent="0.15"/>
    <row r="66" s="155" customFormat="1" x14ac:dyDescent="0.15"/>
    <row r="67" s="155" customFormat="1" x14ac:dyDescent="0.15"/>
    <row r="68" s="155" customFormat="1" x14ac:dyDescent="0.15"/>
    <row r="69" s="155" customFormat="1" x14ac:dyDescent="0.15"/>
    <row r="70" s="155" customFormat="1" x14ac:dyDescent="0.15"/>
    <row r="71" s="155" customFormat="1" x14ac:dyDescent="0.15"/>
    <row r="72" s="155" customFormat="1" x14ac:dyDescent="0.15"/>
    <row r="73" s="155" customFormat="1" x14ac:dyDescent="0.15"/>
    <row r="74" s="155" customFormat="1" x14ac:dyDescent="0.15"/>
    <row r="75" s="155" customFormat="1" x14ac:dyDescent="0.15"/>
    <row r="76" s="155" customFormat="1" x14ac:dyDescent="0.15"/>
    <row r="77" s="155" customFormat="1" x14ac:dyDescent="0.15"/>
    <row r="78" s="155" customFormat="1" x14ac:dyDescent="0.15"/>
    <row r="79" s="155" customFormat="1" x14ac:dyDescent="0.15"/>
    <row r="80" s="155" customFormat="1" x14ac:dyDescent="0.15"/>
    <row r="81" s="155" customFormat="1" x14ac:dyDescent="0.15"/>
    <row r="82" s="155" customFormat="1" x14ac:dyDescent="0.15"/>
    <row r="83" s="155" customFormat="1" x14ac:dyDescent="0.15"/>
    <row r="84" s="155" customFormat="1" x14ac:dyDescent="0.15"/>
    <row r="85" s="155" customFormat="1" x14ac:dyDescent="0.15"/>
    <row r="86" s="155" customFormat="1" x14ac:dyDescent="0.15"/>
    <row r="87" s="155" customFormat="1" x14ac:dyDescent="0.15"/>
    <row r="88" s="155" customFormat="1" x14ac:dyDescent="0.15"/>
    <row r="89" s="155" customFormat="1" x14ac:dyDescent="0.15"/>
    <row r="90" s="155" customFormat="1" x14ac:dyDescent="0.15"/>
    <row r="91" s="155" customFormat="1" x14ac:dyDescent="0.15"/>
    <row r="92" s="155" customFormat="1" x14ac:dyDescent="0.15"/>
    <row r="93" s="155" customFormat="1" x14ac:dyDescent="0.15"/>
    <row r="94" s="155" customFormat="1" x14ac:dyDescent="0.15"/>
    <row r="95" s="155" customFormat="1" x14ac:dyDescent="0.15"/>
    <row r="96" s="155" customFormat="1" x14ac:dyDescent="0.15"/>
    <row r="97" s="155" customFormat="1" x14ac:dyDescent="0.15"/>
    <row r="98" s="155" customFormat="1" x14ac:dyDescent="0.15"/>
    <row r="99" s="155" customFormat="1" x14ac:dyDescent="0.15"/>
    <row r="100" s="155" customFormat="1" x14ac:dyDescent="0.15"/>
    <row r="101" s="155" customFormat="1" x14ac:dyDescent="0.15"/>
    <row r="102" s="155" customFormat="1" x14ac:dyDescent="0.15"/>
    <row r="103" s="155" customFormat="1" x14ac:dyDescent="0.15"/>
    <row r="104" s="155" customFormat="1" x14ac:dyDescent="0.15"/>
    <row r="105" s="155" customFormat="1" x14ac:dyDescent="0.15"/>
    <row r="106" s="155" customFormat="1" x14ac:dyDescent="0.15"/>
    <row r="107" s="155" customFormat="1" x14ac:dyDescent="0.15"/>
    <row r="108" s="155" customFormat="1" x14ac:dyDescent="0.15"/>
    <row r="109" s="155" customFormat="1" x14ac:dyDescent="0.15"/>
    <row r="110" s="155" customFormat="1" x14ac:dyDescent="0.15"/>
    <row r="111" s="155" customFormat="1" x14ac:dyDescent="0.15"/>
    <row r="112" s="155" customFormat="1" x14ac:dyDescent="0.15"/>
    <row r="113" s="155" customFormat="1" x14ac:dyDescent="0.15"/>
    <row r="114" s="155" customFormat="1" x14ac:dyDescent="0.15"/>
    <row r="115" s="155" customFormat="1" x14ac:dyDescent="0.15"/>
    <row r="116" s="155" customFormat="1" x14ac:dyDescent="0.15"/>
    <row r="117" s="155" customFormat="1" x14ac:dyDescent="0.15"/>
    <row r="118" s="155" customFormat="1" x14ac:dyDescent="0.15"/>
    <row r="119" s="155" customFormat="1" x14ac:dyDescent="0.15"/>
    <row r="120" s="155" customFormat="1" x14ac:dyDescent="0.15"/>
    <row r="121" s="155" customFormat="1" x14ac:dyDescent="0.15"/>
    <row r="122" s="155" customFormat="1" x14ac:dyDescent="0.15"/>
    <row r="123" s="155" customFormat="1" x14ac:dyDescent="0.15"/>
    <row r="124" s="155" customFormat="1" x14ac:dyDescent="0.15"/>
    <row r="125" s="155" customFormat="1" x14ac:dyDescent="0.15"/>
    <row r="126" s="155" customFormat="1" x14ac:dyDescent="0.15"/>
    <row r="127" s="155" customFormat="1" x14ac:dyDescent="0.15"/>
    <row r="128" s="155" customFormat="1" x14ac:dyDescent="0.15"/>
    <row r="129" s="155" customFormat="1" x14ac:dyDescent="0.15"/>
    <row r="130" s="155" customFormat="1" x14ac:dyDescent="0.15"/>
    <row r="131" s="155" customFormat="1" x14ac:dyDescent="0.15"/>
    <row r="132" s="155" customFormat="1" x14ac:dyDescent="0.15"/>
    <row r="133" s="155" customFormat="1" x14ac:dyDescent="0.15"/>
    <row r="134" s="155" customFormat="1" x14ac:dyDescent="0.15"/>
    <row r="135" s="155" customFormat="1" x14ac:dyDescent="0.15"/>
    <row r="136" s="155" customFormat="1" x14ac:dyDescent="0.15"/>
    <row r="137" s="155" customFormat="1" x14ac:dyDescent="0.15"/>
    <row r="138" s="155" customFormat="1" x14ac:dyDescent="0.15"/>
    <row r="139" s="155" customFormat="1" x14ac:dyDescent="0.15"/>
    <row r="140" s="155" customFormat="1" x14ac:dyDescent="0.15"/>
    <row r="141" s="155" customFormat="1" x14ac:dyDescent="0.15"/>
    <row r="142" s="155" customFormat="1" x14ac:dyDescent="0.15"/>
    <row r="143" s="155" customFormat="1" x14ac:dyDescent="0.15"/>
    <row r="144" s="155" customFormat="1" x14ac:dyDescent="0.15"/>
    <row r="145" s="155" customFormat="1" x14ac:dyDescent="0.15"/>
    <row r="146" s="155" customFormat="1" x14ac:dyDescent="0.15"/>
    <row r="147" s="155" customFormat="1" x14ac:dyDescent="0.15"/>
    <row r="148" s="155" customFormat="1" x14ac:dyDescent="0.15"/>
    <row r="149" s="155" customFormat="1" x14ac:dyDescent="0.15"/>
    <row r="150" s="155" customFormat="1" x14ac:dyDescent="0.15"/>
    <row r="151" s="155" customFormat="1" x14ac:dyDescent="0.15"/>
    <row r="152" s="155" customFormat="1" x14ac:dyDescent="0.15"/>
    <row r="153" s="155" customFormat="1" x14ac:dyDescent="0.15"/>
    <row r="154" s="155" customFormat="1" x14ac:dyDescent="0.15"/>
    <row r="155" s="155" customFormat="1" x14ac:dyDescent="0.15"/>
    <row r="156" s="155" customFormat="1" x14ac:dyDescent="0.15"/>
    <row r="157" s="155" customFormat="1" x14ac:dyDescent="0.15"/>
    <row r="158" s="155" customFormat="1" x14ac:dyDescent="0.15"/>
    <row r="159" s="155" customFormat="1" x14ac:dyDescent="0.15"/>
    <row r="160" s="155" customFormat="1" x14ac:dyDescent="0.15"/>
    <row r="161" spans="2:49" s="155" customFormat="1" x14ac:dyDescent="0.15"/>
    <row r="162" spans="2:49" s="155" customFormat="1" x14ac:dyDescent="0.15"/>
    <row r="163" spans="2:49" s="155" customFormat="1" x14ac:dyDescent="0.15"/>
    <row r="164" spans="2:49" s="155" customFormat="1" x14ac:dyDescent="0.15"/>
    <row r="165" spans="2:49" s="155" customFormat="1" x14ac:dyDescent="0.15"/>
    <row r="166" spans="2:49" s="155" customFormat="1" x14ac:dyDescent="0.15"/>
    <row r="167" spans="2:49" s="155" customFormat="1" x14ac:dyDescent="0.15"/>
    <row r="168" spans="2:49" s="155" customFormat="1" x14ac:dyDescent="0.15"/>
    <row r="169" spans="2:49" s="155" customFormat="1" x14ac:dyDescent="0.15"/>
    <row r="170" spans="2:49" s="155" customFormat="1" x14ac:dyDescent="0.15"/>
    <row r="171" spans="2:49" s="155" customFormat="1" x14ac:dyDescent="0.15"/>
    <row r="172" spans="2:49" s="155" customFormat="1" x14ac:dyDescent="0.15"/>
    <row r="173" spans="2:49" s="155" customFormat="1" x14ac:dyDescent="0.15"/>
    <row r="174" spans="2:49" s="155" customFormat="1" x14ac:dyDescent="0.15">
      <c r="AS174" s="153"/>
    </row>
    <row r="175" spans="2:49" s="155" customFormat="1" x14ac:dyDescent="0.15">
      <c r="B175" s="153"/>
      <c r="C175" s="153"/>
      <c r="D175" s="153"/>
      <c r="E175" s="153"/>
      <c r="F175" s="153"/>
      <c r="G175" s="153"/>
      <c r="H175" s="153"/>
      <c r="I175" s="153"/>
      <c r="J175" s="153"/>
      <c r="K175" s="153"/>
      <c r="L175" s="153"/>
      <c r="M175" s="153"/>
      <c r="N175" s="153"/>
      <c r="O175" s="153"/>
      <c r="P175" s="153"/>
      <c r="Q175" s="153"/>
      <c r="R175" s="153"/>
      <c r="S175" s="153"/>
      <c r="T175" s="153"/>
      <c r="U175" s="153"/>
      <c r="AS175" s="153"/>
      <c r="AT175" s="153"/>
      <c r="AU175" s="153"/>
    </row>
    <row r="176" spans="2:49" s="155" customFormat="1" x14ac:dyDescent="0.15">
      <c r="B176" s="153"/>
      <c r="C176" s="153"/>
      <c r="D176" s="153"/>
      <c r="E176" s="153"/>
      <c r="F176" s="153"/>
      <c r="G176" s="153"/>
      <c r="H176" s="153"/>
      <c r="I176" s="153"/>
      <c r="J176" s="153"/>
      <c r="K176" s="153"/>
      <c r="L176" s="153"/>
      <c r="M176" s="153"/>
      <c r="N176" s="153"/>
      <c r="O176" s="153"/>
      <c r="P176" s="153"/>
      <c r="Q176" s="153"/>
      <c r="R176" s="153"/>
      <c r="S176" s="153"/>
      <c r="T176" s="153"/>
      <c r="U176" s="153"/>
      <c r="AR176" s="153"/>
      <c r="AS176" s="153"/>
      <c r="AT176" s="153"/>
      <c r="AU176" s="153"/>
      <c r="AV176" s="153"/>
      <c r="AW176" s="153"/>
    </row>
    <row r="177" spans="43:43" x14ac:dyDescent="0.15">
      <c r="AQ177" s="155"/>
    </row>
    <row r="178" spans="43:43" x14ac:dyDescent="0.15">
      <c r="AQ178" s="155"/>
    </row>
    <row r="179" spans="43:43" x14ac:dyDescent="0.15">
      <c r="AQ179" s="155"/>
    </row>
    <row r="180" spans="43:43" x14ac:dyDescent="0.15">
      <c r="AQ180" s="155"/>
    </row>
    <row r="181" spans="43:43" x14ac:dyDescent="0.15">
      <c r="AQ181" s="155"/>
    </row>
  </sheetData>
  <mergeCells count="72">
    <mergeCell ref="B11:AR13"/>
    <mergeCell ref="AF1:AR3"/>
    <mergeCell ref="B3:N3"/>
    <mergeCell ref="B5:AR5"/>
    <mergeCell ref="B7:AR7"/>
    <mergeCell ref="B9:AR9"/>
    <mergeCell ref="X14:AR17"/>
    <mergeCell ref="F15:U18"/>
    <mergeCell ref="X18:AR20"/>
    <mergeCell ref="F19:U19"/>
    <mergeCell ref="F21:V24"/>
    <mergeCell ref="W21:W22"/>
    <mergeCell ref="X21:AR24"/>
    <mergeCell ref="F25:U27"/>
    <mergeCell ref="X25:AR27"/>
    <mergeCell ref="F28:U29"/>
    <mergeCell ref="X28:AR30"/>
    <mergeCell ref="F30:U32"/>
    <mergeCell ref="X31:AR33"/>
    <mergeCell ref="B35:I36"/>
    <mergeCell ref="B38:C42"/>
    <mergeCell ref="D39:U40"/>
    <mergeCell ref="X39:AA40"/>
    <mergeCell ref="AB39:AG40"/>
    <mergeCell ref="AJ39:AM40"/>
    <mergeCell ref="B43:C43"/>
    <mergeCell ref="F46:I46"/>
    <mergeCell ref="J46:K46"/>
    <mergeCell ref="L46:M46"/>
    <mergeCell ref="P46:Q46"/>
    <mergeCell ref="T46:U46"/>
    <mergeCell ref="AH39:AI40"/>
    <mergeCell ref="F47:I47"/>
    <mergeCell ref="K47:AP47"/>
    <mergeCell ref="D48:E48"/>
    <mergeCell ref="F48:I48"/>
    <mergeCell ref="J48:S48"/>
    <mergeCell ref="U48:W48"/>
    <mergeCell ref="Z48:AF48"/>
    <mergeCell ref="F49:I49"/>
    <mergeCell ref="K49:AQ49"/>
    <mergeCell ref="F50:I50"/>
    <mergeCell ref="K50:Y50"/>
    <mergeCell ref="F51:I51"/>
    <mergeCell ref="K51:X51"/>
    <mergeCell ref="Z51:AD51"/>
    <mergeCell ref="AF51:AP51"/>
    <mergeCell ref="E52:E53"/>
    <mergeCell ref="F52:I53"/>
    <mergeCell ref="K52:AP53"/>
    <mergeCell ref="A58:F58"/>
    <mergeCell ref="N58:P58"/>
    <mergeCell ref="Q58:S58"/>
    <mergeCell ref="T58:W58"/>
    <mergeCell ref="X58:AB58"/>
    <mergeCell ref="AC58:AE58"/>
    <mergeCell ref="AL59:AO59"/>
    <mergeCell ref="AP59:AR59"/>
    <mergeCell ref="B60:I61"/>
    <mergeCell ref="J60:Q61"/>
    <mergeCell ref="R60:V61"/>
    <mergeCell ref="W60:AD61"/>
    <mergeCell ref="AE60:AG61"/>
    <mergeCell ref="AH60:AK61"/>
    <mergeCell ref="AL60:AO61"/>
    <mergeCell ref="AP60:AR61"/>
    <mergeCell ref="B59:I59"/>
    <mergeCell ref="J59:Q59"/>
    <mergeCell ref="R59:V59"/>
    <mergeCell ref="W59:AD59"/>
    <mergeCell ref="AE59:AG59"/>
    <mergeCell ref="AH59:AK59"/>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23</xdr:col>
                    <xdr:colOff>95250</xdr:colOff>
                    <xdr:row>37</xdr:row>
                    <xdr:rowOff>85725</xdr:rowOff>
                  </from>
                  <to>
                    <xdr:col>27</xdr:col>
                    <xdr:colOff>133350</xdr:colOff>
                    <xdr:row>40</xdr:row>
                    <xdr:rowOff>38100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33</xdr:col>
                    <xdr:colOff>76200</xdr:colOff>
                    <xdr:row>38</xdr:row>
                    <xdr:rowOff>19050</xdr:rowOff>
                  </from>
                  <to>
                    <xdr:col>34</xdr:col>
                    <xdr:colOff>161925</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view="pageBreakPreview" zoomScaleNormal="100" zoomScaleSheetLayoutView="100" workbookViewId="0"/>
  </sheetViews>
  <sheetFormatPr defaultRowHeight="13.5" x14ac:dyDescent="0.15"/>
  <cols>
    <col min="1" max="1" width="4" customWidth="1"/>
    <col min="2" max="5" width="3.75" customWidth="1"/>
    <col min="6" max="6" width="1.125" customWidth="1"/>
    <col min="7" max="25" width="3.75" customWidth="1"/>
    <col min="26" max="31" width="4" customWidth="1"/>
  </cols>
  <sheetData>
    <row r="3" spans="1:24" ht="13.5" customHeight="1" x14ac:dyDescent="0.15">
      <c r="B3" s="973" t="s">
        <v>450</v>
      </c>
      <c r="C3" s="973"/>
      <c r="D3" s="973"/>
      <c r="E3" s="973"/>
      <c r="F3" s="973"/>
      <c r="G3" s="973"/>
      <c r="H3" s="973"/>
      <c r="I3" s="973"/>
      <c r="J3" s="973"/>
      <c r="K3" s="973"/>
      <c r="L3" s="973"/>
      <c r="M3" s="973"/>
      <c r="N3" s="973"/>
      <c r="O3" s="973"/>
      <c r="P3" s="973"/>
      <c r="Q3" s="973"/>
      <c r="R3" s="973"/>
      <c r="S3" s="973"/>
      <c r="T3" s="973"/>
      <c r="U3" s="973"/>
      <c r="V3" s="973"/>
      <c r="W3" s="973"/>
      <c r="X3" s="127"/>
    </row>
    <row r="4" spans="1:24" ht="13.5" customHeight="1" x14ac:dyDescent="0.15">
      <c r="A4" s="127"/>
      <c r="B4" s="973"/>
      <c r="C4" s="973"/>
      <c r="D4" s="973"/>
      <c r="E4" s="973"/>
      <c r="F4" s="973"/>
      <c r="G4" s="973"/>
      <c r="H4" s="973"/>
      <c r="I4" s="973"/>
      <c r="J4" s="973"/>
      <c r="K4" s="973"/>
      <c r="L4" s="973"/>
      <c r="M4" s="973"/>
      <c r="N4" s="973"/>
      <c r="O4" s="973"/>
      <c r="P4" s="973"/>
      <c r="Q4" s="973"/>
      <c r="R4" s="973"/>
      <c r="S4" s="973"/>
      <c r="T4" s="973"/>
      <c r="U4" s="973"/>
      <c r="V4" s="973"/>
      <c r="W4" s="973"/>
      <c r="X4" s="127"/>
    </row>
    <row r="5" spans="1:24" ht="13.5" customHeight="1" x14ac:dyDescent="0.15">
      <c r="A5" s="127"/>
      <c r="B5" s="973"/>
      <c r="C5" s="973"/>
      <c r="D5" s="973"/>
      <c r="E5" s="973"/>
      <c r="F5" s="973"/>
      <c r="G5" s="973"/>
      <c r="H5" s="973"/>
      <c r="I5" s="973"/>
      <c r="J5" s="973"/>
      <c r="K5" s="973"/>
      <c r="L5" s="973"/>
      <c r="M5" s="973"/>
      <c r="N5" s="973"/>
      <c r="O5" s="973"/>
      <c r="P5" s="973"/>
      <c r="Q5" s="973"/>
      <c r="R5" s="973"/>
      <c r="S5" s="973"/>
      <c r="T5" s="973"/>
      <c r="U5" s="973"/>
      <c r="V5" s="973"/>
      <c r="W5" s="973"/>
      <c r="X5" s="127"/>
    </row>
    <row r="6" spans="1:24" x14ac:dyDescent="0.15">
      <c r="B6" s="973"/>
      <c r="C6" s="973"/>
      <c r="D6" s="973"/>
      <c r="E6" s="973"/>
      <c r="F6" s="973"/>
      <c r="G6" s="973"/>
      <c r="H6" s="973"/>
      <c r="I6" s="973"/>
      <c r="J6" s="973"/>
      <c r="K6" s="973"/>
      <c r="L6" s="973"/>
      <c r="M6" s="973"/>
      <c r="N6" s="973"/>
      <c r="O6" s="973"/>
      <c r="P6" s="973"/>
      <c r="Q6" s="973"/>
      <c r="R6" s="973"/>
      <c r="S6" s="973"/>
      <c r="T6" s="973"/>
      <c r="U6" s="973"/>
      <c r="V6" s="973"/>
      <c r="W6" s="973"/>
    </row>
    <row r="9" spans="1:24" ht="23.25" customHeight="1" x14ac:dyDescent="0.15">
      <c r="A9" s="128"/>
      <c r="B9" s="128"/>
      <c r="C9" s="974" t="s">
        <v>1121</v>
      </c>
      <c r="D9" s="974"/>
      <c r="E9" s="974"/>
      <c r="F9" s="974"/>
      <c r="G9" s="974"/>
      <c r="H9" s="974"/>
      <c r="I9" s="974"/>
      <c r="J9" s="974"/>
      <c r="K9" s="974"/>
      <c r="L9" s="974"/>
      <c r="M9" s="974"/>
      <c r="N9" s="974"/>
      <c r="O9" s="974"/>
      <c r="P9" s="974"/>
      <c r="Q9" s="974"/>
      <c r="R9" s="974"/>
      <c r="S9" s="974"/>
      <c r="T9" s="974"/>
      <c r="U9" s="974"/>
      <c r="V9" s="974"/>
      <c r="W9" s="128"/>
    </row>
    <row r="10" spans="1:24" ht="17.25" x14ac:dyDescent="0.15">
      <c r="A10" s="128"/>
      <c r="B10" s="30"/>
      <c r="C10" s="30"/>
      <c r="D10" s="30"/>
      <c r="E10" s="30"/>
      <c r="F10" s="30"/>
      <c r="G10" s="30"/>
      <c r="H10" s="30"/>
      <c r="I10" s="30"/>
      <c r="J10" s="30"/>
      <c r="K10" s="30"/>
      <c r="L10" s="30"/>
      <c r="M10" s="30"/>
      <c r="N10" s="30"/>
      <c r="O10" s="30"/>
      <c r="P10" s="30"/>
      <c r="Q10" s="30"/>
      <c r="R10" s="30"/>
      <c r="S10" s="30"/>
      <c r="T10" s="30"/>
      <c r="U10" s="30"/>
      <c r="V10" s="30"/>
      <c r="W10" s="128"/>
    </row>
    <row r="11" spans="1:24" x14ac:dyDescent="0.15">
      <c r="C11" s="29"/>
      <c r="D11" s="29"/>
      <c r="E11" s="29"/>
      <c r="F11" s="29"/>
      <c r="G11" s="29"/>
      <c r="H11" s="29"/>
      <c r="I11" s="29"/>
      <c r="J11" s="29"/>
      <c r="K11" s="29"/>
      <c r="L11" s="29"/>
      <c r="M11" s="29"/>
      <c r="N11" s="29"/>
      <c r="O11" s="29"/>
      <c r="P11" s="29"/>
      <c r="Q11" s="29"/>
      <c r="R11" s="29"/>
      <c r="S11" s="29"/>
      <c r="T11" s="29"/>
      <c r="U11" s="29"/>
      <c r="V11" s="29"/>
    </row>
    <row r="12" spans="1:24" ht="18.75" customHeight="1" x14ac:dyDescent="0.15">
      <c r="C12" s="29"/>
      <c r="D12" s="975" t="s">
        <v>1122</v>
      </c>
      <c r="E12" s="975"/>
      <c r="F12" s="975"/>
      <c r="G12" s="975"/>
      <c r="H12" s="975"/>
      <c r="I12" s="975"/>
      <c r="J12" s="975"/>
      <c r="K12" s="975"/>
      <c r="L12" s="975"/>
      <c r="M12" s="975"/>
      <c r="N12" s="975"/>
      <c r="O12" s="975"/>
      <c r="P12" s="975"/>
      <c r="Q12" s="975"/>
      <c r="R12" s="975"/>
      <c r="S12" s="975"/>
      <c r="T12" s="975"/>
      <c r="U12" s="975"/>
      <c r="V12" s="29"/>
    </row>
    <row r="13" spans="1:24" x14ac:dyDescent="0.15">
      <c r="C13" s="29"/>
      <c r="D13" s="29"/>
      <c r="E13" s="29"/>
      <c r="F13" s="29"/>
      <c r="G13" s="29"/>
      <c r="H13" s="29"/>
      <c r="I13" s="29"/>
      <c r="J13" s="29"/>
      <c r="K13" s="29"/>
      <c r="L13" s="29"/>
      <c r="M13" s="29"/>
      <c r="N13" s="29"/>
      <c r="O13" s="29"/>
      <c r="P13" s="29"/>
      <c r="Q13" s="29"/>
      <c r="R13" s="29"/>
      <c r="S13" s="29"/>
      <c r="T13" s="29"/>
      <c r="U13" s="29"/>
    </row>
    <row r="15" spans="1:24" x14ac:dyDescent="0.15">
      <c r="O15" s="976" t="str">
        <f>'01.入会申込書'!AN25</f>
        <v>令和</v>
      </c>
      <c r="P15" s="976"/>
      <c r="Q15" s="976" t="str">
        <f>'01.入会申込書'!AP25</f>
        <v/>
      </c>
      <c r="R15" s="976" t="s">
        <v>1123</v>
      </c>
      <c r="S15" s="976" t="str">
        <f>'01.入会申込書'!AT25</f>
        <v/>
      </c>
      <c r="T15" s="976" t="s">
        <v>1124</v>
      </c>
      <c r="U15" s="976" t="str">
        <f>'01.入会申込書'!AX25</f>
        <v/>
      </c>
      <c r="V15" s="976" t="s">
        <v>1125</v>
      </c>
    </row>
    <row r="16" spans="1:24" x14ac:dyDescent="0.15">
      <c r="O16" s="976"/>
      <c r="P16" s="976"/>
      <c r="Q16" s="976"/>
      <c r="R16" s="976"/>
      <c r="S16" s="976"/>
      <c r="T16" s="976"/>
      <c r="U16" s="976"/>
      <c r="V16" s="976"/>
    </row>
    <row r="18" spans="3:22" x14ac:dyDescent="0.15">
      <c r="C18" s="976" t="s">
        <v>1126</v>
      </c>
      <c r="D18" s="976"/>
      <c r="E18" s="976"/>
      <c r="F18" s="28"/>
      <c r="G18" s="975" t="str">
        <f>'01.入会申込書'!M45</f>
        <v/>
      </c>
      <c r="H18" s="975"/>
      <c r="I18" s="975"/>
      <c r="J18" s="975"/>
      <c r="K18" s="975"/>
      <c r="L18" s="975"/>
      <c r="M18" s="975"/>
      <c r="N18" s="975"/>
      <c r="O18" s="975"/>
      <c r="P18" s="975"/>
      <c r="Q18" s="975"/>
      <c r="R18" s="975"/>
      <c r="S18" s="975"/>
      <c r="T18" s="975"/>
      <c r="U18" s="975"/>
      <c r="V18" s="975"/>
    </row>
    <row r="19" spans="3:22" x14ac:dyDescent="0.15">
      <c r="C19" s="976"/>
      <c r="D19" s="976"/>
      <c r="E19" s="976"/>
      <c r="F19" s="28"/>
      <c r="G19" s="975"/>
      <c r="H19" s="975"/>
      <c r="I19" s="975"/>
      <c r="J19" s="975"/>
      <c r="K19" s="975"/>
      <c r="L19" s="975"/>
      <c r="M19" s="975"/>
      <c r="N19" s="975"/>
      <c r="O19" s="975"/>
      <c r="P19" s="975"/>
      <c r="Q19" s="975"/>
      <c r="R19" s="975"/>
      <c r="S19" s="975"/>
      <c r="T19" s="975"/>
      <c r="U19" s="975"/>
      <c r="V19" s="975"/>
    </row>
    <row r="20" spans="3:22" x14ac:dyDescent="0.15">
      <c r="C20" s="976" t="s">
        <v>1127</v>
      </c>
      <c r="D20" s="976"/>
      <c r="E20" s="976"/>
      <c r="F20" s="28"/>
      <c r="G20" s="975" t="str">
        <f>'01.入会申込書'!M47</f>
        <v/>
      </c>
      <c r="H20" s="975"/>
      <c r="I20" s="975"/>
      <c r="J20" s="975"/>
      <c r="K20" s="975"/>
      <c r="L20" s="975"/>
      <c r="M20" s="975"/>
      <c r="N20" s="975"/>
      <c r="O20" s="975"/>
      <c r="P20" s="975"/>
      <c r="Q20" s="975"/>
      <c r="R20" s="975"/>
      <c r="S20" s="975"/>
      <c r="T20" s="975"/>
      <c r="U20" s="975"/>
      <c r="V20" s="975"/>
    </row>
    <row r="21" spans="3:22" x14ac:dyDescent="0.15">
      <c r="C21" s="976"/>
      <c r="D21" s="976"/>
      <c r="E21" s="976"/>
      <c r="F21" s="28"/>
      <c r="G21" s="975"/>
      <c r="H21" s="975"/>
      <c r="I21" s="975"/>
      <c r="J21" s="975"/>
      <c r="K21" s="975"/>
      <c r="L21" s="975"/>
      <c r="M21" s="975"/>
      <c r="N21" s="975"/>
      <c r="O21" s="975"/>
      <c r="P21" s="975"/>
      <c r="Q21" s="975"/>
      <c r="R21" s="975"/>
      <c r="S21" s="975"/>
      <c r="T21" s="975"/>
      <c r="U21" s="975"/>
      <c r="V21" s="975"/>
    </row>
    <row r="22" spans="3:22" x14ac:dyDescent="0.15">
      <c r="C22" s="976"/>
      <c r="D22" s="976"/>
      <c r="E22" s="976"/>
      <c r="F22" s="28"/>
      <c r="G22" s="975"/>
      <c r="H22" s="975"/>
      <c r="I22" s="975"/>
      <c r="J22" s="975"/>
      <c r="K22" s="975"/>
      <c r="L22" s="975"/>
      <c r="M22" s="975"/>
      <c r="N22" s="975"/>
      <c r="O22" s="975"/>
      <c r="P22" s="975"/>
      <c r="Q22" s="975"/>
      <c r="R22" s="975"/>
      <c r="S22" s="975"/>
      <c r="T22" s="975"/>
      <c r="U22" s="975"/>
      <c r="V22" s="975"/>
    </row>
    <row r="23" spans="3:22" x14ac:dyDescent="0.15">
      <c r="C23" s="976"/>
      <c r="D23" s="976"/>
      <c r="E23" s="976"/>
      <c r="F23" s="28"/>
      <c r="G23" s="975"/>
      <c r="H23" s="975"/>
      <c r="I23" s="975"/>
      <c r="J23" s="975"/>
      <c r="K23" s="975"/>
      <c r="L23" s="975"/>
      <c r="M23" s="975"/>
      <c r="N23" s="975"/>
      <c r="O23" s="975"/>
      <c r="P23" s="975"/>
      <c r="Q23" s="975"/>
      <c r="R23" s="975"/>
      <c r="S23" s="975"/>
      <c r="T23" s="975"/>
      <c r="U23" s="975"/>
      <c r="V23" s="975"/>
    </row>
    <row r="24" spans="3:22" x14ac:dyDescent="0.15">
      <c r="C24" s="27"/>
      <c r="D24" s="27"/>
      <c r="E24" s="27"/>
      <c r="F24" s="27"/>
      <c r="G24" s="27"/>
      <c r="H24" s="27"/>
      <c r="I24" s="27"/>
      <c r="J24" s="27"/>
      <c r="K24" s="27"/>
      <c r="L24" s="27"/>
      <c r="M24" s="27"/>
      <c r="N24" s="27"/>
      <c r="O24" s="27"/>
      <c r="P24" s="27"/>
      <c r="Q24" s="27"/>
      <c r="R24" s="27"/>
      <c r="S24" s="27"/>
      <c r="T24" s="27"/>
      <c r="U24" s="27"/>
      <c r="V24" s="27"/>
    </row>
    <row r="26" spans="3:22" x14ac:dyDescent="0.15">
      <c r="C26" s="980" t="s">
        <v>1128</v>
      </c>
      <c r="D26" s="980"/>
      <c r="E26" s="980"/>
      <c r="F26" s="26"/>
      <c r="G26" s="981" t="str">
        <f>'01.入会申込書'!M52</f>
        <v>　</v>
      </c>
      <c r="H26" s="981"/>
      <c r="I26" s="981"/>
      <c r="J26" s="981"/>
      <c r="K26" s="981"/>
      <c r="L26" s="981"/>
      <c r="M26" s="981"/>
      <c r="N26" s="981"/>
      <c r="O26" s="981"/>
      <c r="P26" s="981"/>
      <c r="Q26" s="981"/>
      <c r="R26" s="981"/>
      <c r="S26" s="981"/>
      <c r="T26" s="981"/>
      <c r="U26" s="981"/>
      <c r="V26" s="981"/>
    </row>
    <row r="27" spans="3:22" x14ac:dyDescent="0.15">
      <c r="C27" s="980" t="s">
        <v>1129</v>
      </c>
      <c r="D27" s="980"/>
      <c r="E27" s="980"/>
      <c r="F27" s="26"/>
      <c r="G27" s="981"/>
      <c r="H27" s="981"/>
      <c r="I27" s="981"/>
      <c r="J27" s="981"/>
      <c r="K27" s="981"/>
      <c r="L27" s="981"/>
      <c r="M27" s="981"/>
      <c r="N27" s="981"/>
      <c r="O27" s="981"/>
      <c r="P27" s="981"/>
      <c r="Q27" s="981"/>
      <c r="R27" s="981"/>
      <c r="S27" s="981"/>
      <c r="T27" s="981"/>
      <c r="U27" s="981"/>
      <c r="V27" s="981"/>
    </row>
    <row r="28" spans="3:22" x14ac:dyDescent="0.15">
      <c r="C28" s="131"/>
      <c r="D28" s="131"/>
      <c r="E28" s="131"/>
      <c r="F28" s="131"/>
      <c r="G28" s="129"/>
      <c r="H28" s="129"/>
      <c r="I28" s="129"/>
      <c r="J28" s="129"/>
      <c r="K28" s="129"/>
      <c r="L28" s="129"/>
      <c r="M28" s="27"/>
      <c r="N28" s="27"/>
      <c r="O28" s="27"/>
      <c r="P28" s="27"/>
      <c r="Q28" s="129"/>
      <c r="R28" s="27"/>
      <c r="S28" s="27"/>
      <c r="T28" s="129"/>
      <c r="U28" s="27"/>
      <c r="V28" s="27"/>
    </row>
    <row r="30" spans="3:22" ht="13.5" customHeight="1" x14ac:dyDescent="0.15">
      <c r="C30" s="977" t="s">
        <v>1130</v>
      </c>
      <c r="D30" s="977"/>
      <c r="E30" s="977"/>
      <c r="F30" s="130"/>
      <c r="G30" s="975" t="str">
        <f>'01.入会申込書'!M35</f>
        <v/>
      </c>
      <c r="H30" s="975"/>
      <c r="I30" s="975"/>
      <c r="J30" s="975"/>
      <c r="K30" s="975"/>
      <c r="L30" s="975"/>
      <c r="M30" s="975"/>
      <c r="N30" s="975"/>
      <c r="O30" s="975"/>
      <c r="P30" s="975"/>
      <c r="Q30" s="975"/>
      <c r="R30" s="975"/>
      <c r="S30" s="975"/>
      <c r="T30" s="975"/>
      <c r="U30" s="975"/>
      <c r="V30" s="975"/>
    </row>
    <row r="31" spans="3:22" x14ac:dyDescent="0.15">
      <c r="C31" s="977"/>
      <c r="D31" s="977"/>
      <c r="E31" s="977"/>
      <c r="F31" s="25"/>
      <c r="G31" s="975"/>
      <c r="H31" s="975"/>
      <c r="I31" s="975"/>
      <c r="J31" s="975"/>
      <c r="K31" s="975"/>
      <c r="L31" s="975"/>
      <c r="M31" s="975"/>
      <c r="N31" s="975"/>
      <c r="O31" s="975"/>
      <c r="P31" s="975"/>
      <c r="Q31" s="975"/>
      <c r="R31" s="975"/>
      <c r="S31" s="975"/>
      <c r="T31" s="975"/>
      <c r="U31" s="975"/>
      <c r="V31" s="975"/>
    </row>
    <row r="32" spans="3:22" x14ac:dyDescent="0.15">
      <c r="C32" s="977"/>
      <c r="D32" s="977"/>
      <c r="E32" s="977"/>
      <c r="F32" s="25"/>
      <c r="G32" s="975"/>
      <c r="H32" s="975"/>
      <c r="I32" s="975"/>
      <c r="J32" s="975"/>
      <c r="K32" s="975"/>
      <c r="L32" s="975"/>
      <c r="M32" s="975"/>
      <c r="N32" s="975"/>
      <c r="O32" s="975"/>
      <c r="P32" s="975"/>
      <c r="Q32" s="975"/>
      <c r="R32" s="975"/>
      <c r="S32" s="975"/>
      <c r="T32" s="975"/>
      <c r="U32" s="975"/>
      <c r="V32" s="975"/>
    </row>
    <row r="33" spans="3:22" x14ac:dyDescent="0.15">
      <c r="C33" s="978" t="s">
        <v>1131</v>
      </c>
      <c r="D33" s="978"/>
      <c r="E33" s="978"/>
      <c r="F33" s="130"/>
      <c r="G33" s="979" t="str">
        <f>'01.入会申込書'!M39</f>
        <v>　</v>
      </c>
      <c r="H33" s="979"/>
      <c r="I33" s="979"/>
      <c r="J33" s="979"/>
      <c r="K33" s="979"/>
      <c r="L33" s="979"/>
      <c r="M33" s="979"/>
      <c r="N33" s="979"/>
      <c r="O33" s="979"/>
      <c r="P33" s="979"/>
      <c r="Q33" s="979"/>
      <c r="R33" s="979"/>
      <c r="S33" s="979"/>
      <c r="T33" s="979"/>
      <c r="U33" s="979"/>
      <c r="V33" s="979"/>
    </row>
    <row r="34" spans="3:22" x14ac:dyDescent="0.15">
      <c r="C34" s="978"/>
      <c r="D34" s="978"/>
      <c r="E34" s="978"/>
      <c r="F34" s="130"/>
      <c r="G34" s="979"/>
      <c r="H34" s="979"/>
      <c r="I34" s="979"/>
      <c r="J34" s="979"/>
      <c r="K34" s="979"/>
      <c r="L34" s="979"/>
      <c r="M34" s="979"/>
      <c r="N34" s="979"/>
      <c r="O34" s="979"/>
      <c r="P34" s="979"/>
      <c r="Q34" s="979"/>
      <c r="R34" s="979"/>
      <c r="S34" s="979"/>
      <c r="T34" s="979"/>
      <c r="U34" s="979"/>
      <c r="V34" s="979"/>
    </row>
    <row r="35" spans="3:22" x14ac:dyDescent="0.15">
      <c r="C35" s="129"/>
      <c r="D35" s="129"/>
      <c r="E35" s="129"/>
      <c r="F35" s="129"/>
      <c r="G35" s="129"/>
      <c r="H35" s="129"/>
      <c r="I35" s="129"/>
      <c r="J35" s="129"/>
      <c r="K35" s="129"/>
      <c r="L35" s="129"/>
      <c r="M35" s="129"/>
      <c r="N35" s="129"/>
      <c r="O35" s="129"/>
      <c r="P35" s="129"/>
      <c r="Q35" s="129"/>
      <c r="R35" s="129"/>
      <c r="S35" s="129"/>
      <c r="T35" s="129"/>
      <c r="U35" s="129"/>
      <c r="V35" s="129"/>
    </row>
  </sheetData>
  <mergeCells count="21">
    <mergeCell ref="C30:E32"/>
    <mergeCell ref="G30:V32"/>
    <mergeCell ref="C33:E34"/>
    <mergeCell ref="G33:V34"/>
    <mergeCell ref="C18:E19"/>
    <mergeCell ref="G18:V19"/>
    <mergeCell ref="C20:E23"/>
    <mergeCell ref="G20: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zoomScaleNormal="100" workbookViewId="0"/>
  </sheetViews>
  <sheetFormatPr defaultColWidth="9" defaultRowHeight="13.5" x14ac:dyDescent="0.15"/>
  <cols>
    <col min="1" max="1" width="2.625" style="57" customWidth="1"/>
    <col min="2" max="2" width="3.125" style="57" customWidth="1"/>
    <col min="3" max="3" width="10.25" style="57" customWidth="1"/>
    <col min="4" max="7" width="9" style="57" customWidth="1"/>
    <col min="8" max="14" width="4.625" style="57" customWidth="1"/>
    <col min="15" max="15" width="2.625" style="57" customWidth="1"/>
    <col min="16" max="16" width="9" style="57" customWidth="1"/>
    <col min="17" max="16384" width="9" style="57"/>
  </cols>
  <sheetData>
    <row r="2" spans="1:18" ht="23.45" customHeight="1" x14ac:dyDescent="0.15">
      <c r="B2" s="988" t="s">
        <v>451</v>
      </c>
      <c r="C2" s="988"/>
      <c r="D2" s="988"/>
      <c r="E2" s="988"/>
      <c r="F2" s="988"/>
      <c r="G2" s="988"/>
      <c r="H2" s="988"/>
      <c r="I2" s="988"/>
      <c r="J2" s="988"/>
      <c r="K2" s="988"/>
      <c r="L2" s="988"/>
      <c r="M2" s="988"/>
      <c r="N2" s="988"/>
      <c r="O2" s="105"/>
      <c r="P2" s="105"/>
      <c r="Q2" s="14"/>
      <c r="R2" s="14"/>
    </row>
    <row r="3" spans="1:18" ht="23.45" customHeight="1" x14ac:dyDescent="0.15">
      <c r="B3" s="24"/>
      <c r="C3" s="24"/>
      <c r="D3" s="24"/>
      <c r="E3" s="24"/>
      <c r="F3" s="24"/>
      <c r="G3" s="24"/>
      <c r="H3" s="24"/>
      <c r="I3" s="24"/>
      <c r="J3" s="24"/>
      <c r="K3" s="24"/>
      <c r="L3" s="24"/>
      <c r="M3" s="24"/>
      <c r="N3" s="24"/>
      <c r="P3" s="14"/>
      <c r="Q3" s="14"/>
      <c r="R3" s="14"/>
    </row>
    <row r="4" spans="1:18" x14ac:dyDescent="0.15">
      <c r="B4" s="65"/>
      <c r="C4" s="14"/>
      <c r="D4" s="14"/>
      <c r="E4" s="14"/>
      <c r="F4" s="14"/>
      <c r="G4" s="14"/>
      <c r="H4" s="14"/>
      <c r="I4" s="14"/>
      <c r="J4" s="14"/>
      <c r="K4" s="14"/>
      <c r="L4" s="14"/>
      <c r="M4" s="14"/>
      <c r="N4" s="14"/>
      <c r="O4" s="14"/>
      <c r="P4" s="14"/>
      <c r="Q4" s="14"/>
      <c r="R4" s="14"/>
    </row>
    <row r="5" spans="1:18" x14ac:dyDescent="0.15">
      <c r="B5" s="14" t="s">
        <v>452</v>
      </c>
      <c r="C5" s="14"/>
      <c r="D5" s="14"/>
      <c r="E5" s="14"/>
      <c r="F5" s="14"/>
      <c r="G5" s="14"/>
      <c r="H5" s="14" t="s">
        <v>453</v>
      </c>
      <c r="I5" s="14"/>
      <c r="J5" s="13"/>
      <c r="K5" s="46"/>
      <c r="L5" s="14"/>
      <c r="M5" s="14"/>
      <c r="N5" s="14"/>
      <c r="P5" s="14"/>
      <c r="Q5" s="14"/>
      <c r="R5" s="14"/>
    </row>
    <row r="6" spans="1:18" x14ac:dyDescent="0.15">
      <c r="B6" s="14" t="s">
        <v>454</v>
      </c>
      <c r="C6" s="14"/>
      <c r="D6" s="14"/>
      <c r="E6" s="14"/>
      <c r="F6" s="14"/>
      <c r="G6" s="14"/>
      <c r="H6" s="14" t="s">
        <v>455</v>
      </c>
      <c r="I6" s="14"/>
      <c r="J6" s="13"/>
      <c r="K6" s="46"/>
      <c r="L6" s="14"/>
      <c r="M6" s="14"/>
      <c r="N6" s="14"/>
      <c r="P6" s="14"/>
      <c r="Q6" s="14"/>
      <c r="R6" s="14"/>
    </row>
    <row r="7" spans="1:18" x14ac:dyDescent="0.15">
      <c r="B7" s="14" t="s">
        <v>456</v>
      </c>
      <c r="C7" s="14"/>
      <c r="D7" s="14"/>
      <c r="E7" s="14"/>
      <c r="F7" s="14"/>
      <c r="G7" s="14"/>
      <c r="H7" s="14" t="s">
        <v>457</v>
      </c>
      <c r="I7" s="14"/>
      <c r="J7" s="13"/>
      <c r="K7" s="46"/>
      <c r="L7" s="14"/>
      <c r="M7" s="14"/>
      <c r="N7" s="14"/>
      <c r="P7" s="14"/>
      <c r="Q7" s="14"/>
      <c r="R7" s="14"/>
    </row>
    <row r="8" spans="1:18" x14ac:dyDescent="0.15">
      <c r="B8" s="14"/>
      <c r="C8" s="14"/>
      <c r="D8" s="14"/>
      <c r="E8" s="14"/>
      <c r="F8" s="14"/>
      <c r="G8" s="14"/>
      <c r="H8" s="14"/>
      <c r="I8" s="14"/>
      <c r="J8" s="13"/>
      <c r="K8" s="14"/>
      <c r="L8" s="14"/>
      <c r="M8" s="14"/>
      <c r="N8" s="14"/>
      <c r="P8" s="14"/>
      <c r="Q8" s="14"/>
      <c r="R8" s="14"/>
    </row>
    <row r="9" spans="1:18" x14ac:dyDescent="0.15">
      <c r="B9" s="14"/>
      <c r="C9" s="14"/>
      <c r="D9" s="62"/>
      <c r="E9" s="62"/>
      <c r="F9" s="62"/>
      <c r="G9" s="62"/>
      <c r="H9" s="62"/>
      <c r="I9" s="62"/>
      <c r="J9" s="62"/>
      <c r="K9" s="62"/>
      <c r="L9" s="62"/>
      <c r="M9" s="14"/>
      <c r="N9" s="14"/>
      <c r="P9" s="62"/>
      <c r="Q9" s="62"/>
      <c r="R9" s="62"/>
    </row>
    <row r="10" spans="1:18" ht="13.5" customHeight="1" x14ac:dyDescent="0.15">
      <c r="B10" s="984" t="s">
        <v>458</v>
      </c>
      <c r="C10" s="984"/>
      <c r="D10" s="984"/>
      <c r="E10" s="984"/>
      <c r="F10" s="984"/>
      <c r="G10" s="984"/>
      <c r="H10" s="984"/>
      <c r="I10" s="984"/>
      <c r="J10" s="984"/>
      <c r="K10" s="984"/>
      <c r="L10" s="984"/>
      <c r="M10" s="984"/>
      <c r="N10" s="984"/>
      <c r="P10" s="62"/>
      <c r="Q10" s="62"/>
      <c r="R10" s="62"/>
    </row>
    <row r="11" spans="1:18" x14ac:dyDescent="0.15">
      <c r="B11" s="984"/>
      <c r="C11" s="984"/>
      <c r="D11" s="984"/>
      <c r="E11" s="984"/>
      <c r="F11" s="984"/>
      <c r="G11" s="984"/>
      <c r="H11" s="984"/>
      <c r="I11" s="984"/>
      <c r="J11" s="984"/>
      <c r="K11" s="984"/>
      <c r="L11" s="984"/>
      <c r="M11" s="984"/>
      <c r="N11" s="984"/>
      <c r="P11" s="62"/>
      <c r="Q11" s="62"/>
      <c r="R11" s="62"/>
    </row>
    <row r="12" spans="1:18" x14ac:dyDescent="0.15">
      <c r="B12" s="984"/>
      <c r="C12" s="984"/>
      <c r="D12" s="984"/>
      <c r="E12" s="984"/>
      <c r="F12" s="984"/>
      <c r="G12" s="984"/>
      <c r="H12" s="984"/>
      <c r="I12" s="984"/>
      <c r="J12" s="984"/>
      <c r="K12" s="984"/>
      <c r="L12" s="984"/>
      <c r="M12" s="984"/>
      <c r="N12" s="984"/>
      <c r="P12" s="50"/>
      <c r="Q12" s="50"/>
      <c r="R12" s="50"/>
    </row>
    <row r="13" spans="1:18" x14ac:dyDescent="0.15">
      <c r="B13" s="984"/>
      <c r="C13" s="984"/>
      <c r="D13" s="984"/>
      <c r="E13" s="984"/>
      <c r="F13" s="984"/>
      <c r="G13" s="984"/>
      <c r="H13" s="984"/>
      <c r="I13" s="984"/>
      <c r="J13" s="984"/>
      <c r="K13" s="984"/>
      <c r="L13" s="984"/>
      <c r="M13" s="984"/>
      <c r="N13" s="984"/>
      <c r="P13" s="50"/>
      <c r="Q13" s="50"/>
      <c r="R13" s="50"/>
    </row>
    <row r="14" spans="1:18" x14ac:dyDescent="0.15">
      <c r="B14" s="23"/>
      <c r="C14" s="23"/>
      <c r="D14" s="23"/>
      <c r="E14" s="23"/>
      <c r="F14" s="23"/>
      <c r="G14" s="23"/>
      <c r="H14" s="23"/>
      <c r="I14" s="23"/>
      <c r="J14" s="23"/>
      <c r="K14" s="23"/>
      <c r="L14" s="23"/>
      <c r="M14" s="23"/>
      <c r="N14" s="23"/>
      <c r="P14" s="50"/>
      <c r="Q14" s="50"/>
      <c r="R14" s="50"/>
    </row>
    <row r="15" spans="1:18" ht="18.75" customHeight="1" x14ac:dyDescent="0.15">
      <c r="A15" s="989" t="s">
        <v>459</v>
      </c>
      <c r="B15" s="989"/>
      <c r="C15" s="989"/>
      <c r="D15" s="989"/>
      <c r="E15" s="989"/>
      <c r="F15" s="989"/>
      <c r="G15" s="989"/>
      <c r="H15" s="989"/>
      <c r="I15" s="989"/>
      <c r="J15" s="989"/>
      <c r="K15" s="989"/>
      <c r="L15" s="989"/>
      <c r="M15" s="989"/>
      <c r="N15" s="989"/>
      <c r="O15" s="989"/>
      <c r="P15" s="50"/>
      <c r="Q15" s="50"/>
      <c r="R15" s="50"/>
    </row>
    <row r="16" spans="1:18" x14ac:dyDescent="0.15">
      <c r="B16" s="20"/>
      <c r="C16" s="20"/>
      <c r="D16" s="20"/>
      <c r="E16" s="20"/>
      <c r="F16" s="20"/>
      <c r="G16" s="20"/>
      <c r="H16" s="20"/>
      <c r="I16" s="20"/>
      <c r="J16" s="20"/>
      <c r="K16" s="20"/>
      <c r="L16" s="20"/>
      <c r="M16" s="20"/>
      <c r="N16" s="20"/>
      <c r="P16" s="50"/>
      <c r="Q16" s="50"/>
      <c r="R16" s="50"/>
    </row>
    <row r="17" spans="2:18" ht="18.75" customHeight="1" x14ac:dyDescent="0.15">
      <c r="B17" s="63" t="s">
        <v>460</v>
      </c>
      <c r="C17" s="984" t="s">
        <v>461</v>
      </c>
      <c r="D17" s="984"/>
      <c r="E17" s="984"/>
      <c r="F17" s="984"/>
      <c r="G17" s="984"/>
      <c r="H17" s="984"/>
      <c r="I17" s="984"/>
      <c r="J17" s="984"/>
      <c r="K17" s="984"/>
      <c r="L17" s="984"/>
      <c r="M17" s="984"/>
      <c r="N17" s="984"/>
      <c r="P17" s="51"/>
      <c r="Q17" s="51"/>
      <c r="R17" s="51"/>
    </row>
    <row r="18" spans="2:18" x14ac:dyDescent="0.15">
      <c r="B18" s="63"/>
      <c r="C18" s="984"/>
      <c r="D18" s="984"/>
      <c r="E18" s="984"/>
      <c r="F18" s="984"/>
      <c r="G18" s="984"/>
      <c r="H18" s="984"/>
      <c r="I18" s="984"/>
      <c r="J18" s="984"/>
      <c r="K18" s="984"/>
      <c r="L18" s="984"/>
      <c r="M18" s="984"/>
      <c r="N18" s="984"/>
      <c r="P18" s="51"/>
      <c r="Q18" s="51"/>
      <c r="R18" s="51"/>
    </row>
    <row r="19" spans="2:18" x14ac:dyDescent="0.15">
      <c r="B19" s="63"/>
      <c r="C19" s="984"/>
      <c r="D19" s="984"/>
      <c r="E19" s="984"/>
      <c r="F19" s="984"/>
      <c r="G19" s="984"/>
      <c r="H19" s="984"/>
      <c r="I19" s="984"/>
      <c r="J19" s="984"/>
      <c r="K19" s="984"/>
      <c r="L19" s="984"/>
      <c r="M19" s="984"/>
      <c r="N19" s="984"/>
      <c r="P19" s="51"/>
      <c r="Q19" s="51"/>
      <c r="R19" s="51"/>
    </row>
    <row r="20" spans="2:18" x14ac:dyDescent="0.15">
      <c r="B20" s="63"/>
      <c r="C20" s="984"/>
      <c r="D20" s="984"/>
      <c r="E20" s="984"/>
      <c r="F20" s="984"/>
      <c r="G20" s="984"/>
      <c r="H20" s="984"/>
      <c r="I20" s="984"/>
      <c r="J20" s="984"/>
      <c r="K20" s="984"/>
      <c r="L20" s="984"/>
      <c r="M20" s="984"/>
      <c r="N20" s="984"/>
      <c r="P20" s="51"/>
      <c r="Q20" s="51"/>
      <c r="R20" s="51"/>
    </row>
    <row r="21" spans="2:18" x14ac:dyDescent="0.15">
      <c r="B21" s="63"/>
      <c r="C21" s="984"/>
      <c r="D21" s="984"/>
      <c r="E21" s="984"/>
      <c r="F21" s="984"/>
      <c r="G21" s="984"/>
      <c r="H21" s="984"/>
      <c r="I21" s="984"/>
      <c r="J21" s="984"/>
      <c r="K21" s="984"/>
      <c r="L21" s="984"/>
      <c r="M21" s="984"/>
      <c r="N21" s="984"/>
      <c r="P21" s="51"/>
      <c r="Q21" s="51"/>
      <c r="R21" s="51"/>
    </row>
    <row r="22" spans="2:18" x14ac:dyDescent="0.15">
      <c r="B22" s="63"/>
      <c r="C22" s="984"/>
      <c r="D22" s="984"/>
      <c r="E22" s="984"/>
      <c r="F22" s="984"/>
      <c r="G22" s="984"/>
      <c r="H22" s="984"/>
      <c r="I22" s="984"/>
      <c r="J22" s="984"/>
      <c r="K22" s="984"/>
      <c r="L22" s="984"/>
      <c r="M22" s="984"/>
      <c r="N22" s="984"/>
    </row>
    <row r="23" spans="2:18" x14ac:dyDescent="0.15">
      <c r="B23" s="63"/>
      <c r="C23" s="984"/>
      <c r="D23" s="984"/>
      <c r="E23" s="984"/>
      <c r="F23" s="984"/>
      <c r="G23" s="984"/>
      <c r="H23" s="984"/>
      <c r="I23" s="984"/>
      <c r="J23" s="984"/>
      <c r="K23" s="984"/>
      <c r="L23" s="984"/>
      <c r="M23" s="984"/>
      <c r="N23" s="984"/>
      <c r="P23" s="14"/>
      <c r="Q23" s="14"/>
      <c r="R23" s="14"/>
    </row>
    <row r="24" spans="2:18" ht="13.5" customHeight="1" x14ac:dyDescent="0.15">
      <c r="B24" s="63" t="s">
        <v>462</v>
      </c>
      <c r="C24" s="984" t="s">
        <v>463</v>
      </c>
      <c r="D24" s="984"/>
      <c r="E24" s="984"/>
      <c r="F24" s="984"/>
      <c r="G24" s="984"/>
      <c r="H24" s="984"/>
      <c r="I24" s="984"/>
      <c r="J24" s="984"/>
      <c r="K24" s="984"/>
      <c r="L24" s="984"/>
      <c r="M24" s="984"/>
      <c r="N24" s="984"/>
      <c r="P24" s="14"/>
      <c r="Q24" s="14"/>
      <c r="R24" s="14"/>
    </row>
    <row r="25" spans="2:18" x14ac:dyDescent="0.15">
      <c r="B25" s="63"/>
      <c r="C25" s="984"/>
      <c r="D25" s="984"/>
      <c r="E25" s="984"/>
      <c r="F25" s="984"/>
      <c r="G25" s="984"/>
      <c r="H25" s="984"/>
      <c r="I25" s="984"/>
      <c r="J25" s="984"/>
      <c r="K25" s="984"/>
      <c r="L25" s="984"/>
      <c r="M25" s="984"/>
      <c r="N25" s="984"/>
    </row>
    <row r="26" spans="2:18" x14ac:dyDescent="0.15">
      <c r="B26" s="63"/>
      <c r="C26" s="984"/>
      <c r="D26" s="984"/>
      <c r="E26" s="984"/>
      <c r="F26" s="984"/>
      <c r="G26" s="984"/>
      <c r="H26" s="984"/>
      <c r="I26" s="984"/>
      <c r="J26" s="984"/>
      <c r="K26" s="984"/>
      <c r="L26" s="984"/>
      <c r="M26" s="984"/>
      <c r="N26" s="984"/>
    </row>
    <row r="27" spans="2:18" x14ac:dyDescent="0.15">
      <c r="B27" s="63"/>
      <c r="C27" s="984"/>
      <c r="D27" s="984"/>
      <c r="E27" s="984"/>
      <c r="F27" s="984"/>
      <c r="G27" s="984"/>
      <c r="H27" s="984"/>
      <c r="I27" s="984"/>
      <c r="J27" s="984"/>
      <c r="K27" s="984"/>
      <c r="L27" s="984"/>
      <c r="M27" s="984"/>
      <c r="N27" s="984"/>
    </row>
    <row r="28" spans="2:18" ht="18.75" customHeight="1" x14ac:dyDescent="0.15">
      <c r="B28" s="63" t="s">
        <v>464</v>
      </c>
      <c r="C28" s="984" t="s">
        <v>465</v>
      </c>
      <c r="D28" s="984"/>
      <c r="E28" s="984"/>
      <c r="F28" s="984"/>
      <c r="G28" s="984"/>
      <c r="H28" s="984"/>
      <c r="I28" s="984"/>
      <c r="J28" s="984"/>
      <c r="K28" s="984"/>
      <c r="L28" s="984"/>
      <c r="M28" s="984"/>
      <c r="N28" s="984"/>
    </row>
    <row r="29" spans="2:18" x14ac:dyDescent="0.15">
      <c r="B29" s="63"/>
      <c r="C29" s="984"/>
      <c r="D29" s="984"/>
      <c r="E29" s="984"/>
      <c r="F29" s="984"/>
      <c r="G29" s="984"/>
      <c r="H29" s="984"/>
      <c r="I29" s="984"/>
      <c r="J29" s="984"/>
      <c r="K29" s="984"/>
      <c r="L29" s="984"/>
      <c r="M29" s="984"/>
      <c r="N29" s="984"/>
    </row>
    <row r="30" spans="2:18" x14ac:dyDescent="0.15">
      <c r="B30" s="64"/>
      <c r="C30" s="984"/>
      <c r="D30" s="984"/>
      <c r="E30" s="984"/>
      <c r="F30" s="984"/>
      <c r="G30" s="984"/>
      <c r="H30" s="984"/>
      <c r="I30" s="984"/>
      <c r="J30" s="984"/>
      <c r="K30" s="984"/>
      <c r="L30" s="984"/>
      <c r="M30" s="984"/>
      <c r="N30" s="984"/>
    </row>
    <row r="31" spans="2:18" x14ac:dyDescent="0.15">
      <c r="B31" s="65"/>
      <c r="C31" s="65"/>
      <c r="D31" s="65"/>
      <c r="E31" s="65"/>
      <c r="F31" s="65"/>
      <c r="G31" s="65"/>
      <c r="H31" s="65"/>
      <c r="I31" s="65"/>
      <c r="J31" s="65"/>
      <c r="K31" s="65"/>
      <c r="L31" s="65"/>
      <c r="M31" s="985" t="s">
        <v>466</v>
      </c>
      <c r="N31" s="985"/>
    </row>
    <row r="32" spans="2:18" x14ac:dyDescent="0.15">
      <c r="B32" s="65"/>
      <c r="C32" s="65"/>
      <c r="D32" s="65"/>
      <c r="E32" s="65"/>
      <c r="F32" s="65"/>
      <c r="G32" s="65"/>
      <c r="H32" s="65"/>
      <c r="I32" s="65"/>
      <c r="J32" s="65"/>
      <c r="K32" s="65"/>
      <c r="L32" s="65"/>
      <c r="M32" s="21"/>
      <c r="N32" s="21"/>
    </row>
    <row r="33" spans="2:17" x14ac:dyDescent="0.15">
      <c r="B33" s="65"/>
      <c r="C33" s="65"/>
      <c r="D33" s="65"/>
      <c r="E33" s="65"/>
      <c r="F33" s="65"/>
      <c r="G33" s="65"/>
      <c r="H33" s="65"/>
      <c r="I33" s="65"/>
      <c r="J33" s="65"/>
      <c r="K33" s="65"/>
      <c r="L33" s="21"/>
      <c r="M33" s="21"/>
      <c r="N33" s="21"/>
    </row>
    <row r="34" spans="2:17" x14ac:dyDescent="0.15">
      <c r="B34" s="65"/>
      <c r="C34" s="65"/>
      <c r="D34" s="65"/>
      <c r="E34" s="65"/>
      <c r="F34" s="65"/>
      <c r="G34" s="985" t="s">
        <v>467</v>
      </c>
      <c r="H34" s="985"/>
      <c r="I34" s="22" t="str">
        <f>'01.入会申込書'!AP25</f>
        <v/>
      </c>
      <c r="J34" s="22" t="s">
        <v>468</v>
      </c>
      <c r="K34" s="22" t="str">
        <f>'01.入会申込書'!AT25</f>
        <v/>
      </c>
      <c r="L34" s="22" t="s">
        <v>469</v>
      </c>
      <c r="M34" s="22" t="str">
        <f>'01.入会申込書'!AX25</f>
        <v/>
      </c>
      <c r="N34" s="22" t="s">
        <v>470</v>
      </c>
    </row>
    <row r="35" spans="2:17" ht="13.5" customHeight="1" x14ac:dyDescent="0.15">
      <c r="C35" s="64"/>
      <c r="D35" s="66"/>
      <c r="E35" s="66"/>
      <c r="F35" s="66"/>
      <c r="G35" s="67"/>
      <c r="H35" s="50"/>
      <c r="I35" s="72"/>
      <c r="J35" s="72"/>
      <c r="K35" s="72"/>
      <c r="L35" s="72"/>
      <c r="M35" s="72"/>
      <c r="N35" s="72"/>
      <c r="P35" s="64"/>
      <c r="Q35" s="64"/>
    </row>
    <row r="36" spans="2:17" x14ac:dyDescent="0.15">
      <c r="C36" s="64"/>
      <c r="D36" s="64"/>
      <c r="E36" s="64"/>
      <c r="F36" s="64"/>
      <c r="G36" s="64"/>
      <c r="H36" s="64"/>
      <c r="I36" s="64"/>
      <c r="J36" s="64"/>
      <c r="K36" s="64"/>
      <c r="L36" s="64"/>
    </row>
    <row r="37" spans="2:17" x14ac:dyDescent="0.15">
      <c r="C37" s="982" t="s">
        <v>471</v>
      </c>
      <c r="D37" s="982"/>
      <c r="E37" s="20"/>
      <c r="F37" s="20"/>
      <c r="G37" s="20"/>
      <c r="H37" s="64"/>
      <c r="I37" s="64"/>
      <c r="J37" s="64"/>
      <c r="K37" s="64"/>
      <c r="L37" s="64"/>
    </row>
    <row r="38" spans="2:17" x14ac:dyDescent="0.15">
      <c r="C38" s="982"/>
      <c r="D38" s="982"/>
      <c r="E38" s="20"/>
      <c r="F38" s="20"/>
      <c r="G38" s="20"/>
      <c r="H38" s="64"/>
      <c r="I38" s="64"/>
      <c r="J38" s="64"/>
      <c r="K38" s="64"/>
      <c r="L38" s="64"/>
    </row>
    <row r="39" spans="2:17" x14ac:dyDescent="0.15">
      <c r="C39" s="65"/>
      <c r="D39" s="65"/>
      <c r="E39" s="65"/>
      <c r="F39" s="65"/>
      <c r="G39" s="65"/>
      <c r="H39" s="64"/>
      <c r="I39" s="64"/>
      <c r="J39" s="64"/>
      <c r="K39" s="64"/>
      <c r="L39" s="64"/>
    </row>
    <row r="40" spans="2:17" ht="18" customHeight="1" x14ac:dyDescent="0.15">
      <c r="C40" s="982" t="s">
        <v>472</v>
      </c>
      <c r="D40" s="982"/>
      <c r="E40" s="983" t="str">
        <f>'01.入会申込書'!M39</f>
        <v>　</v>
      </c>
      <c r="F40" s="983"/>
      <c r="G40" s="983"/>
      <c r="H40" s="983"/>
      <c r="I40" s="983"/>
      <c r="J40" s="983"/>
      <c r="K40" s="983"/>
      <c r="L40" s="983"/>
      <c r="M40" s="983"/>
      <c r="N40" s="18"/>
    </row>
    <row r="41" spans="2:17" ht="18" customHeight="1" x14ac:dyDescent="0.15">
      <c r="C41" s="982"/>
      <c r="D41" s="982"/>
      <c r="E41" s="983"/>
      <c r="F41" s="983"/>
      <c r="G41" s="983"/>
      <c r="H41" s="983"/>
      <c r="I41" s="983"/>
      <c r="J41" s="983"/>
      <c r="K41" s="983"/>
      <c r="L41" s="983"/>
      <c r="M41" s="983"/>
      <c r="N41" s="18"/>
    </row>
    <row r="42" spans="2:17" x14ac:dyDescent="0.15">
      <c r="C42" s="20"/>
      <c r="D42" s="20"/>
      <c r="E42" s="20"/>
      <c r="F42" s="20"/>
      <c r="G42" s="20"/>
      <c r="H42" s="64"/>
      <c r="I42" s="64"/>
      <c r="J42" s="64"/>
      <c r="K42" s="64"/>
      <c r="L42" s="64"/>
    </row>
    <row r="43" spans="2:17" ht="14.1" customHeight="1" x14ac:dyDescent="0.15">
      <c r="C43" s="982" t="s">
        <v>473</v>
      </c>
      <c r="D43" s="982"/>
      <c r="E43" s="983" t="str">
        <f>'01.入会申込書'!M35</f>
        <v/>
      </c>
      <c r="F43" s="983"/>
      <c r="G43" s="983"/>
      <c r="H43" s="983"/>
      <c r="I43" s="983"/>
      <c r="J43" s="983"/>
      <c r="K43" s="983"/>
      <c r="L43" s="983"/>
      <c r="M43" s="983"/>
      <c r="N43" s="19"/>
    </row>
    <row r="44" spans="2:17" ht="14.1" customHeight="1" x14ac:dyDescent="0.15">
      <c r="C44" s="982"/>
      <c r="D44" s="982"/>
      <c r="E44" s="983"/>
      <c r="F44" s="983"/>
      <c r="G44" s="983"/>
      <c r="H44" s="983"/>
      <c r="I44" s="983"/>
      <c r="J44" s="983"/>
      <c r="K44" s="983"/>
      <c r="L44" s="983"/>
      <c r="M44" s="983"/>
      <c r="N44" s="19"/>
    </row>
    <row r="45" spans="2:17" x14ac:dyDescent="0.15">
      <c r="C45" s="20"/>
      <c r="D45" s="20"/>
      <c r="E45" s="20"/>
      <c r="F45" s="20"/>
      <c r="G45" s="20"/>
      <c r="H45" s="64"/>
      <c r="I45" s="64"/>
      <c r="J45" s="64"/>
      <c r="K45" s="64"/>
      <c r="L45" s="64"/>
    </row>
    <row r="46" spans="2:17" ht="13.5" customHeight="1" x14ac:dyDescent="0.15">
      <c r="C46" s="982" t="s">
        <v>474</v>
      </c>
      <c r="D46" s="982"/>
      <c r="E46" s="987" t="str">
        <f>'01.入会申込書'!M47</f>
        <v/>
      </c>
      <c r="F46" s="987"/>
      <c r="G46" s="987"/>
      <c r="H46" s="987"/>
      <c r="I46" s="987"/>
      <c r="J46" s="987"/>
      <c r="K46" s="986" t="s">
        <v>1132</v>
      </c>
      <c r="L46" s="986"/>
      <c r="M46" s="986"/>
      <c r="N46" s="986"/>
    </row>
    <row r="47" spans="2:17" ht="13.5" customHeight="1" x14ac:dyDescent="0.15">
      <c r="C47" s="982"/>
      <c r="D47" s="982"/>
      <c r="E47" s="987"/>
      <c r="F47" s="987"/>
      <c r="G47" s="987"/>
      <c r="H47" s="987"/>
      <c r="I47" s="987"/>
      <c r="J47" s="987"/>
      <c r="K47" s="986"/>
      <c r="L47" s="986"/>
      <c r="M47" s="986"/>
      <c r="N47" s="986"/>
    </row>
  </sheetData>
  <mergeCells count="16">
    <mergeCell ref="B2:N2"/>
    <mergeCell ref="B10:N13"/>
    <mergeCell ref="A15:O15"/>
    <mergeCell ref="C17:N23"/>
    <mergeCell ref="C24:N27"/>
    <mergeCell ref="C43:D44"/>
    <mergeCell ref="E43:M44"/>
    <mergeCell ref="C46:D47"/>
    <mergeCell ref="C28:N30"/>
    <mergeCell ref="M31:N31"/>
    <mergeCell ref="G34:H34"/>
    <mergeCell ref="C37:D38"/>
    <mergeCell ref="C40:D41"/>
    <mergeCell ref="E40:M41"/>
    <mergeCell ref="K46:N47"/>
    <mergeCell ref="E46:J47"/>
  </mergeCells>
  <phoneticPr fontId="21"/>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sqref="A1:Y1"/>
    </sheetView>
  </sheetViews>
  <sheetFormatPr defaultColWidth="9" defaultRowHeight="13.5" x14ac:dyDescent="0.15"/>
  <cols>
    <col min="1" max="25" width="2.625" style="14" customWidth="1"/>
    <col min="26" max="29" width="1.625" style="14" customWidth="1"/>
    <col min="30" max="67" width="2.625" style="14" customWidth="1"/>
    <col min="68" max="68" width="9" style="14" customWidth="1"/>
    <col min="69" max="16384" width="9" style="14"/>
  </cols>
  <sheetData>
    <row r="1" spans="1:54" ht="17.25" customHeight="1" x14ac:dyDescent="0.15">
      <c r="A1" s="1029" t="s">
        <v>475</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7"/>
      <c r="AY1" s="577"/>
      <c r="AZ1" s="577"/>
      <c r="BA1" s="577"/>
      <c r="BB1" s="577"/>
    </row>
    <row r="2" spans="1:54" ht="17.25" customHeight="1" x14ac:dyDescent="0.15">
      <c r="A2" s="1015" t="s">
        <v>476</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574"/>
      <c r="AA2" s="574"/>
      <c r="AB2" s="574"/>
      <c r="AC2" s="574"/>
      <c r="AD2" s="574"/>
      <c r="AE2" s="574"/>
      <c r="AF2" s="574"/>
      <c r="AG2" s="574"/>
      <c r="AH2" s="574"/>
      <c r="AI2" s="574"/>
      <c r="AJ2" s="574"/>
      <c r="AK2" s="574"/>
      <c r="AL2" s="574"/>
      <c r="AM2" s="574"/>
      <c r="AN2" s="574"/>
      <c r="AO2" s="574"/>
      <c r="AP2" s="574"/>
      <c r="AQ2" s="574"/>
      <c r="AR2" s="574"/>
      <c r="AS2" s="574"/>
      <c r="AT2" s="574"/>
      <c r="AU2" s="574"/>
      <c r="AV2" s="574"/>
      <c r="AW2" s="574"/>
      <c r="AX2" s="574"/>
      <c r="AY2" s="574"/>
      <c r="AZ2" s="574"/>
      <c r="BA2" s="574"/>
      <c r="BB2" s="574"/>
    </row>
    <row r="3" spans="1:54" ht="17.25" customHeight="1" x14ac:dyDescent="0.15">
      <c r="A3" s="1030"/>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574"/>
      <c r="AA3" s="574"/>
      <c r="AB3" s="574"/>
      <c r="AC3" s="574"/>
      <c r="AD3" s="992" t="s">
        <v>477</v>
      </c>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row>
    <row r="4" spans="1:54" ht="17.25" customHeight="1" x14ac:dyDescent="0.15">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574"/>
      <c r="AA4" s="574"/>
      <c r="AB4" s="574"/>
      <c r="AC4" s="574"/>
      <c r="AD4" s="992" t="s">
        <v>478</v>
      </c>
      <c r="AE4" s="992"/>
      <c r="AF4" s="992"/>
      <c r="AG4" s="992"/>
      <c r="AH4" s="992"/>
      <c r="AI4" s="992"/>
      <c r="AJ4" s="992"/>
      <c r="AK4" s="992"/>
      <c r="AL4" s="992"/>
      <c r="AM4" s="992"/>
      <c r="AN4" s="992"/>
      <c r="AO4" s="992"/>
      <c r="AP4" s="992"/>
      <c r="AQ4" s="992"/>
      <c r="AR4" s="992"/>
      <c r="AS4" s="992"/>
      <c r="AT4" s="992"/>
      <c r="AU4" s="992"/>
      <c r="AV4" s="992"/>
      <c r="AW4" s="992"/>
      <c r="AX4" s="992"/>
      <c r="AY4" s="992"/>
      <c r="AZ4" s="992"/>
      <c r="BA4" s="992"/>
      <c r="BB4" s="992"/>
    </row>
    <row r="5" spans="1:54" ht="17.25" customHeight="1" x14ac:dyDescent="0.15">
      <c r="A5" s="992" t="s">
        <v>479</v>
      </c>
      <c r="B5" s="992"/>
      <c r="C5" s="992"/>
      <c r="D5" s="992"/>
      <c r="E5" s="992"/>
      <c r="F5" s="992"/>
      <c r="G5" s="992"/>
      <c r="H5" s="992"/>
      <c r="I5" s="992"/>
      <c r="J5" s="992"/>
      <c r="K5" s="992"/>
      <c r="L5" s="992"/>
      <c r="M5" s="992"/>
      <c r="N5" s="992"/>
      <c r="O5" s="992"/>
      <c r="P5" s="992"/>
      <c r="Q5" s="992"/>
      <c r="R5" s="992"/>
      <c r="S5" s="992"/>
      <c r="T5" s="992"/>
      <c r="U5" s="992"/>
      <c r="V5" s="992"/>
      <c r="W5" s="992"/>
      <c r="X5" s="992"/>
      <c r="Y5" s="992"/>
      <c r="Z5" s="574"/>
      <c r="AA5" s="574"/>
      <c r="AB5" s="574"/>
      <c r="AC5" s="574"/>
      <c r="AD5" s="992" t="s">
        <v>480</v>
      </c>
      <c r="AE5" s="992"/>
      <c r="AF5" s="992"/>
      <c r="AG5" s="992"/>
      <c r="AH5" s="992"/>
      <c r="AI5" s="992"/>
      <c r="AJ5" s="992"/>
      <c r="AK5" s="992"/>
      <c r="AL5" s="992"/>
      <c r="AM5" s="992"/>
      <c r="AN5" s="992"/>
      <c r="AO5" s="992"/>
      <c r="AP5" s="992"/>
      <c r="AQ5" s="992"/>
      <c r="AR5" s="992"/>
      <c r="AS5" s="992"/>
      <c r="AT5" s="992"/>
      <c r="AU5" s="992"/>
      <c r="AV5" s="992"/>
      <c r="AW5" s="992"/>
      <c r="AX5" s="992"/>
      <c r="AY5" s="992"/>
      <c r="AZ5" s="992"/>
      <c r="BA5" s="992"/>
      <c r="BB5" s="992"/>
    </row>
    <row r="6" spans="1:54" ht="6" customHeight="1" x14ac:dyDescent="0.15">
      <c r="A6" s="992" t="s">
        <v>481</v>
      </c>
      <c r="B6" s="992"/>
      <c r="C6" s="992"/>
      <c r="D6" s="992"/>
      <c r="E6" s="992"/>
      <c r="F6" s="992"/>
      <c r="G6" s="992"/>
      <c r="H6" s="992"/>
      <c r="I6" s="992"/>
      <c r="J6" s="992"/>
      <c r="K6" s="992"/>
      <c r="L6" s="992"/>
      <c r="M6" s="992"/>
      <c r="N6" s="992"/>
      <c r="O6" s="992"/>
      <c r="P6" s="992"/>
      <c r="Q6" s="992"/>
      <c r="R6" s="992"/>
      <c r="S6" s="992"/>
      <c r="T6" s="992"/>
      <c r="U6" s="992"/>
      <c r="V6" s="992"/>
      <c r="W6" s="992"/>
      <c r="X6" s="992"/>
      <c r="Y6" s="992"/>
      <c r="Z6" s="574"/>
      <c r="AA6" s="574"/>
      <c r="AB6" s="574"/>
      <c r="AC6" s="574"/>
      <c r="AD6" s="992" t="s">
        <v>482</v>
      </c>
      <c r="AE6" s="992"/>
      <c r="AF6" s="992"/>
      <c r="AG6" s="992"/>
      <c r="AH6" s="992"/>
      <c r="AI6" s="992"/>
      <c r="AJ6" s="992"/>
      <c r="AK6" s="992"/>
      <c r="AL6" s="992"/>
      <c r="AM6" s="992"/>
      <c r="AN6" s="992"/>
      <c r="AO6" s="992"/>
      <c r="AP6" s="992"/>
      <c r="AQ6" s="992"/>
      <c r="AR6" s="992"/>
      <c r="AS6" s="992"/>
      <c r="AT6" s="992"/>
      <c r="AU6" s="992"/>
      <c r="AV6" s="992"/>
      <c r="AW6" s="992"/>
      <c r="AX6" s="992"/>
      <c r="AY6" s="992"/>
      <c r="AZ6" s="992"/>
      <c r="BA6" s="992"/>
      <c r="BB6" s="992"/>
    </row>
    <row r="7" spans="1:54" ht="6" customHeight="1" x14ac:dyDescent="0.15">
      <c r="A7" s="994"/>
      <c r="B7" s="994"/>
      <c r="C7" s="994"/>
      <c r="D7" s="994"/>
      <c r="E7" s="994"/>
      <c r="F7" s="994"/>
      <c r="G7" s="994"/>
      <c r="H7" s="994"/>
      <c r="I7" s="994"/>
      <c r="J7" s="994"/>
      <c r="K7" s="994"/>
      <c r="L7" s="994"/>
      <c r="M7" s="994"/>
      <c r="N7" s="994"/>
      <c r="O7" s="994"/>
      <c r="P7" s="994"/>
      <c r="Q7" s="994"/>
      <c r="R7" s="994"/>
      <c r="S7" s="994"/>
      <c r="T7" s="994"/>
      <c r="U7" s="994"/>
      <c r="V7" s="994"/>
      <c r="W7" s="994"/>
      <c r="X7" s="994"/>
      <c r="Y7" s="994"/>
      <c r="Z7" s="574"/>
      <c r="AA7" s="574"/>
      <c r="AB7" s="574"/>
      <c r="AC7" s="574"/>
      <c r="AD7" s="992"/>
      <c r="AE7" s="992"/>
      <c r="AF7" s="992"/>
      <c r="AG7" s="992"/>
      <c r="AH7" s="992"/>
      <c r="AI7" s="992"/>
      <c r="AJ7" s="992"/>
      <c r="AK7" s="992"/>
      <c r="AL7" s="992"/>
      <c r="AM7" s="992"/>
      <c r="AN7" s="992"/>
      <c r="AO7" s="992"/>
      <c r="AP7" s="992"/>
      <c r="AQ7" s="992"/>
      <c r="AR7" s="992"/>
      <c r="AS7" s="992"/>
      <c r="AT7" s="992"/>
      <c r="AU7" s="992"/>
      <c r="AV7" s="992"/>
      <c r="AW7" s="992"/>
      <c r="AX7" s="992"/>
      <c r="AY7" s="992"/>
      <c r="AZ7" s="992"/>
      <c r="BA7" s="992"/>
      <c r="BB7" s="992"/>
    </row>
    <row r="8" spans="1:54" ht="6" customHeight="1" x14ac:dyDescent="0.15">
      <c r="A8" s="994"/>
      <c r="B8" s="994"/>
      <c r="C8" s="994"/>
      <c r="D8" s="994"/>
      <c r="E8" s="994"/>
      <c r="F8" s="994"/>
      <c r="G8" s="994"/>
      <c r="H8" s="994"/>
      <c r="I8" s="994"/>
      <c r="J8" s="994"/>
      <c r="K8" s="994"/>
      <c r="L8" s="994"/>
      <c r="M8" s="994"/>
      <c r="N8" s="994"/>
      <c r="O8" s="994"/>
      <c r="P8" s="994"/>
      <c r="Q8" s="994"/>
      <c r="R8" s="994"/>
      <c r="S8" s="994"/>
      <c r="T8" s="994"/>
      <c r="U8" s="994"/>
      <c r="V8" s="994"/>
      <c r="W8" s="994"/>
      <c r="X8" s="994"/>
      <c r="Y8" s="994"/>
      <c r="Z8" s="574"/>
      <c r="AA8" s="574"/>
      <c r="AB8" s="574"/>
      <c r="AC8" s="574"/>
      <c r="AD8" s="992"/>
      <c r="AE8" s="992"/>
      <c r="AF8" s="992"/>
      <c r="AG8" s="992"/>
      <c r="AH8" s="992"/>
      <c r="AI8" s="992"/>
      <c r="AJ8" s="992"/>
      <c r="AK8" s="992"/>
      <c r="AL8" s="992"/>
      <c r="AM8" s="992"/>
      <c r="AN8" s="992"/>
      <c r="AO8" s="992"/>
      <c r="AP8" s="992"/>
      <c r="AQ8" s="992"/>
      <c r="AR8" s="992"/>
      <c r="AS8" s="992"/>
      <c r="AT8" s="992"/>
      <c r="AU8" s="992"/>
      <c r="AV8" s="992"/>
      <c r="AW8" s="992"/>
      <c r="AX8" s="992"/>
      <c r="AY8" s="992"/>
      <c r="AZ8" s="992"/>
      <c r="BA8" s="992"/>
      <c r="BB8" s="992"/>
    </row>
    <row r="9" spans="1:54" ht="6" customHeight="1" x14ac:dyDescent="0.15">
      <c r="A9" s="992" t="s">
        <v>483</v>
      </c>
      <c r="B9" s="992"/>
      <c r="C9" s="992"/>
      <c r="D9" s="992"/>
      <c r="E9" s="992"/>
      <c r="F9" s="992"/>
      <c r="G9" s="992"/>
      <c r="H9" s="992"/>
      <c r="I9" s="992"/>
      <c r="J9" s="992"/>
      <c r="K9" s="992"/>
      <c r="L9" s="992"/>
      <c r="M9" s="992"/>
      <c r="N9" s="992"/>
      <c r="O9" s="992"/>
      <c r="P9" s="992"/>
      <c r="Q9" s="992"/>
      <c r="R9" s="992"/>
      <c r="S9" s="992"/>
      <c r="T9" s="992"/>
      <c r="U9" s="992"/>
      <c r="V9" s="992"/>
      <c r="W9" s="992"/>
      <c r="X9" s="992"/>
      <c r="Y9" s="992"/>
      <c r="Z9" s="574"/>
      <c r="AA9" s="574"/>
      <c r="AB9" s="574"/>
      <c r="AC9" s="574"/>
      <c r="AD9" s="992" t="s">
        <v>484</v>
      </c>
      <c r="AE9" s="994"/>
      <c r="AF9" s="994"/>
      <c r="AG9" s="994"/>
      <c r="AH9" s="994"/>
      <c r="AI9" s="994"/>
      <c r="AJ9" s="994"/>
      <c r="AK9" s="994"/>
      <c r="AL9" s="994"/>
      <c r="AM9" s="994"/>
      <c r="AN9" s="994"/>
      <c r="AO9" s="994"/>
      <c r="AP9" s="994"/>
      <c r="AQ9" s="994"/>
      <c r="AR9" s="994"/>
      <c r="AS9" s="994"/>
      <c r="AT9" s="994"/>
      <c r="AU9" s="994"/>
      <c r="AV9" s="994"/>
      <c r="AW9" s="994"/>
      <c r="AX9" s="994"/>
      <c r="AY9" s="994"/>
      <c r="AZ9" s="994"/>
      <c r="BA9" s="994"/>
      <c r="BB9" s="994"/>
    </row>
    <row r="10" spans="1:54" ht="6" customHeight="1" x14ac:dyDescent="0.15">
      <c r="A10" s="992"/>
      <c r="B10" s="992"/>
      <c r="C10" s="992"/>
      <c r="D10" s="992"/>
      <c r="E10" s="992"/>
      <c r="F10" s="992"/>
      <c r="G10" s="992"/>
      <c r="H10" s="992"/>
      <c r="I10" s="992"/>
      <c r="J10" s="992"/>
      <c r="K10" s="992"/>
      <c r="L10" s="992"/>
      <c r="M10" s="992"/>
      <c r="N10" s="992"/>
      <c r="O10" s="992"/>
      <c r="P10" s="992"/>
      <c r="Q10" s="992"/>
      <c r="R10" s="992"/>
      <c r="S10" s="992"/>
      <c r="T10" s="992"/>
      <c r="U10" s="992"/>
      <c r="V10" s="992"/>
      <c r="W10" s="992"/>
      <c r="X10" s="992"/>
      <c r="Y10" s="992"/>
      <c r="Z10" s="574"/>
      <c r="AA10" s="574"/>
      <c r="AB10" s="574"/>
      <c r="AC10" s="574"/>
      <c r="AD10" s="994"/>
      <c r="AE10" s="994"/>
      <c r="AF10" s="994"/>
      <c r="AG10" s="994"/>
      <c r="AH10" s="994"/>
      <c r="AI10" s="994"/>
      <c r="AJ10" s="994"/>
      <c r="AK10" s="994"/>
      <c r="AL10" s="994"/>
      <c r="AM10" s="994"/>
      <c r="AN10" s="994"/>
      <c r="AO10" s="994"/>
      <c r="AP10" s="994"/>
      <c r="AQ10" s="994"/>
      <c r="AR10" s="994"/>
      <c r="AS10" s="994"/>
      <c r="AT10" s="994"/>
      <c r="AU10" s="994"/>
      <c r="AV10" s="994"/>
      <c r="AW10" s="994"/>
      <c r="AX10" s="994"/>
      <c r="AY10" s="994"/>
      <c r="AZ10" s="994"/>
      <c r="BA10" s="994"/>
      <c r="BB10" s="994"/>
    </row>
    <row r="11" spans="1:54" ht="6" customHeight="1" x14ac:dyDescent="0.15">
      <c r="A11" s="992"/>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574"/>
      <c r="AA11" s="574"/>
      <c r="AB11" s="574"/>
      <c r="AC11" s="574"/>
      <c r="AD11" s="994"/>
      <c r="AE11" s="994"/>
      <c r="AF11" s="994"/>
      <c r="AG11" s="994"/>
      <c r="AH11" s="994"/>
      <c r="AI11" s="994"/>
      <c r="AJ11" s="994"/>
      <c r="AK11" s="994"/>
      <c r="AL11" s="994"/>
      <c r="AM11" s="994"/>
      <c r="AN11" s="994"/>
      <c r="AO11" s="994"/>
      <c r="AP11" s="994"/>
      <c r="AQ11" s="994"/>
      <c r="AR11" s="994"/>
      <c r="AS11" s="994"/>
      <c r="AT11" s="994"/>
      <c r="AU11" s="994"/>
      <c r="AV11" s="994"/>
      <c r="AW11" s="994"/>
      <c r="AX11" s="994"/>
      <c r="AY11" s="994"/>
      <c r="AZ11" s="994"/>
      <c r="BA11" s="994"/>
      <c r="BB11" s="994"/>
    </row>
    <row r="12" spans="1:54" ht="6" customHeight="1" x14ac:dyDescent="0.15">
      <c r="A12" s="990" t="s">
        <v>485</v>
      </c>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574"/>
      <c r="AA12" s="574"/>
      <c r="AB12" s="574"/>
      <c r="AC12" s="574"/>
      <c r="AD12" s="992" t="s">
        <v>486</v>
      </c>
      <c r="AE12" s="992"/>
      <c r="AF12" s="992"/>
      <c r="AG12" s="992"/>
      <c r="AH12" s="992"/>
      <c r="AI12" s="992"/>
      <c r="AJ12" s="992"/>
      <c r="AK12" s="992"/>
      <c r="AL12" s="992"/>
      <c r="AM12" s="992"/>
      <c r="AN12" s="992"/>
      <c r="AO12" s="992"/>
      <c r="AP12" s="992"/>
      <c r="AQ12" s="992"/>
      <c r="AR12" s="992"/>
      <c r="AS12" s="992"/>
      <c r="AT12" s="992"/>
      <c r="AU12" s="992"/>
      <c r="AV12" s="992"/>
      <c r="AW12" s="992"/>
      <c r="AX12" s="992"/>
      <c r="AY12" s="992"/>
      <c r="AZ12" s="992"/>
      <c r="BA12" s="992"/>
      <c r="BB12" s="992"/>
    </row>
    <row r="13" spans="1:54" ht="6" customHeight="1" x14ac:dyDescent="0.15">
      <c r="A13" s="1031"/>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574"/>
      <c r="AA13" s="574"/>
      <c r="AB13" s="574"/>
      <c r="AC13" s="574"/>
      <c r="AD13" s="992"/>
      <c r="AE13" s="992"/>
      <c r="AF13" s="992"/>
      <c r="AG13" s="992"/>
      <c r="AH13" s="992"/>
      <c r="AI13" s="992"/>
      <c r="AJ13" s="992"/>
      <c r="AK13" s="992"/>
      <c r="AL13" s="992"/>
      <c r="AM13" s="992"/>
      <c r="AN13" s="992"/>
      <c r="AO13" s="992"/>
      <c r="AP13" s="992"/>
      <c r="AQ13" s="992"/>
      <c r="AR13" s="992"/>
      <c r="AS13" s="992"/>
      <c r="AT13" s="992"/>
      <c r="AU13" s="992"/>
      <c r="AV13" s="992"/>
      <c r="AW13" s="992"/>
      <c r="AX13" s="992"/>
      <c r="AY13" s="992"/>
      <c r="AZ13" s="992"/>
      <c r="BA13" s="992"/>
      <c r="BB13" s="992"/>
    </row>
    <row r="14" spans="1:54" ht="6" customHeight="1" x14ac:dyDescent="0.15">
      <c r="A14" s="1031"/>
      <c r="B14" s="1031"/>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574"/>
      <c r="AA14" s="574"/>
      <c r="AB14" s="574"/>
      <c r="AC14" s="574"/>
      <c r="AD14" s="992"/>
      <c r="AE14" s="992"/>
      <c r="AF14" s="992"/>
      <c r="AG14" s="992"/>
      <c r="AH14" s="992"/>
      <c r="AI14" s="992"/>
      <c r="AJ14" s="992"/>
      <c r="AK14" s="992"/>
      <c r="AL14" s="992"/>
      <c r="AM14" s="992"/>
      <c r="AN14" s="992"/>
      <c r="AO14" s="992"/>
      <c r="AP14" s="992"/>
      <c r="AQ14" s="992"/>
      <c r="AR14" s="992"/>
      <c r="AS14" s="992"/>
      <c r="AT14" s="992"/>
      <c r="AU14" s="992"/>
      <c r="AV14" s="992"/>
      <c r="AW14" s="992"/>
      <c r="AX14" s="992"/>
      <c r="AY14" s="992"/>
      <c r="AZ14" s="992"/>
      <c r="BA14" s="992"/>
      <c r="BB14" s="992"/>
    </row>
    <row r="15" spans="1:54" ht="6" customHeight="1" x14ac:dyDescent="0.15">
      <c r="A15" s="718" t="s">
        <v>41</v>
      </c>
      <c r="B15" s="1024"/>
      <c r="C15" s="997" t="str">
        <f>'01.入会申込書'!AP25</f>
        <v/>
      </c>
      <c r="D15" s="997"/>
      <c r="E15" s="990" t="s">
        <v>487</v>
      </c>
      <c r="F15" s="1025" t="str">
        <f>'01.入会申込書'!AT25</f>
        <v/>
      </c>
      <c r="G15" s="1026"/>
      <c r="H15" s="990" t="s">
        <v>488</v>
      </c>
      <c r="I15" s="1025" t="str">
        <f>'01.入会申込書'!AX25</f>
        <v/>
      </c>
      <c r="J15" s="1026"/>
      <c r="K15" s="990" t="s">
        <v>489</v>
      </c>
      <c r="L15" s="15"/>
      <c r="M15" s="15"/>
      <c r="N15" s="15"/>
      <c r="O15" s="15"/>
      <c r="P15" s="15"/>
      <c r="Q15" s="15"/>
      <c r="R15" s="15"/>
      <c r="S15" s="15"/>
      <c r="T15" s="15"/>
      <c r="U15" s="15"/>
      <c r="V15" s="15"/>
      <c r="W15" s="15"/>
      <c r="X15" s="15"/>
      <c r="Y15" s="15"/>
      <c r="Z15" s="574"/>
      <c r="AA15" s="574"/>
      <c r="AB15" s="574"/>
      <c r="AC15" s="574"/>
      <c r="AD15" s="992" t="s">
        <v>490</v>
      </c>
      <c r="AE15" s="992"/>
      <c r="AF15" s="992"/>
      <c r="AG15" s="992"/>
      <c r="AH15" s="992"/>
      <c r="AI15" s="992"/>
      <c r="AJ15" s="992"/>
      <c r="AK15" s="992"/>
      <c r="AL15" s="992"/>
      <c r="AM15" s="992"/>
      <c r="AN15" s="992"/>
      <c r="AO15" s="992"/>
      <c r="AP15" s="992"/>
      <c r="AQ15" s="992"/>
      <c r="AR15" s="992"/>
      <c r="AS15" s="992"/>
      <c r="AT15" s="992"/>
      <c r="AU15" s="992"/>
      <c r="AV15" s="992"/>
      <c r="AW15" s="992"/>
      <c r="AX15" s="992"/>
      <c r="AY15" s="992"/>
      <c r="AZ15" s="992"/>
      <c r="BA15" s="992"/>
      <c r="BB15" s="992"/>
    </row>
    <row r="16" spans="1:54" ht="6" customHeight="1" x14ac:dyDescent="0.15">
      <c r="A16" s="1024"/>
      <c r="B16" s="1024"/>
      <c r="C16" s="997"/>
      <c r="D16" s="997"/>
      <c r="E16" s="997"/>
      <c r="F16" s="1026"/>
      <c r="G16" s="1026"/>
      <c r="H16" s="997"/>
      <c r="I16" s="1026"/>
      <c r="J16" s="1026"/>
      <c r="K16" s="997"/>
      <c r="L16" s="16"/>
      <c r="M16" s="16"/>
      <c r="N16" s="16"/>
      <c r="O16" s="16"/>
      <c r="P16" s="16"/>
      <c r="Q16" s="16"/>
      <c r="R16" s="16"/>
      <c r="S16" s="16"/>
      <c r="T16" s="16"/>
      <c r="U16" s="16"/>
      <c r="V16" s="16"/>
      <c r="W16" s="16"/>
      <c r="X16" s="16"/>
      <c r="Y16" s="16"/>
      <c r="Z16" s="574"/>
      <c r="AA16" s="574"/>
      <c r="AB16" s="574"/>
      <c r="AC16" s="574"/>
      <c r="AD16" s="992"/>
      <c r="AE16" s="992"/>
      <c r="AF16" s="992"/>
      <c r="AG16" s="992"/>
      <c r="AH16" s="992"/>
      <c r="AI16" s="992"/>
      <c r="AJ16" s="992"/>
      <c r="AK16" s="992"/>
      <c r="AL16" s="992"/>
      <c r="AM16" s="992"/>
      <c r="AN16" s="992"/>
      <c r="AO16" s="992"/>
      <c r="AP16" s="992"/>
      <c r="AQ16" s="992"/>
      <c r="AR16" s="992"/>
      <c r="AS16" s="992"/>
      <c r="AT16" s="992"/>
      <c r="AU16" s="992"/>
      <c r="AV16" s="992"/>
      <c r="AW16" s="992"/>
      <c r="AX16" s="992"/>
      <c r="AY16" s="992"/>
      <c r="AZ16" s="992"/>
      <c r="BA16" s="992"/>
      <c r="BB16" s="992"/>
    </row>
    <row r="17" spans="1:54" ht="6"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574"/>
      <c r="AA17" s="574"/>
      <c r="AB17" s="574"/>
      <c r="AC17" s="574"/>
      <c r="AD17" s="992"/>
      <c r="AE17" s="992"/>
      <c r="AF17" s="992"/>
      <c r="AG17" s="992"/>
      <c r="AH17" s="992"/>
      <c r="AI17" s="992"/>
      <c r="AJ17" s="992"/>
      <c r="AK17" s="992"/>
      <c r="AL17" s="992"/>
      <c r="AM17" s="992"/>
      <c r="AN17" s="992"/>
      <c r="AO17" s="992"/>
      <c r="AP17" s="992"/>
      <c r="AQ17" s="992"/>
      <c r="AR17" s="992"/>
      <c r="AS17" s="992"/>
      <c r="AT17" s="992"/>
      <c r="AU17" s="992"/>
      <c r="AV17" s="992"/>
      <c r="AW17" s="992"/>
      <c r="AX17" s="992"/>
      <c r="AY17" s="992"/>
      <c r="AZ17" s="992"/>
      <c r="BA17" s="992"/>
      <c r="BB17" s="992"/>
    </row>
    <row r="18" spans="1:54" ht="6" customHeight="1" x14ac:dyDescent="0.15">
      <c r="A18" s="611" t="s">
        <v>491</v>
      </c>
      <c r="B18" s="611"/>
      <c r="C18" s="611"/>
      <c r="D18" s="611"/>
      <c r="E18" s="611"/>
      <c r="F18" s="17"/>
      <c r="G18" s="1027" t="str">
        <f>'01.入会申込書'!M27</f>
        <v/>
      </c>
      <c r="H18" s="1027"/>
      <c r="I18" s="1027"/>
      <c r="J18" s="1027"/>
      <c r="K18" s="1027"/>
      <c r="L18" s="1027"/>
      <c r="M18" s="718" t="s">
        <v>492</v>
      </c>
      <c r="N18" s="1028" t="str">
        <f>'01.入会申込書'!AI27</f>
        <v/>
      </c>
      <c r="O18" s="1027"/>
      <c r="P18" s="718" t="s">
        <v>493</v>
      </c>
      <c r="Q18" s="1028" t="str">
        <f>'01.入会申込書'!AP27</f>
        <v/>
      </c>
      <c r="R18" s="1027"/>
      <c r="S18" s="1027"/>
      <c r="T18" s="1027"/>
      <c r="U18" s="1027"/>
      <c r="V18" s="1027"/>
      <c r="W18" s="1027"/>
      <c r="X18" s="718" t="s">
        <v>494</v>
      </c>
      <c r="Y18" s="718"/>
      <c r="Z18" s="574"/>
      <c r="AA18" s="574"/>
      <c r="AB18" s="574"/>
      <c r="AC18" s="574"/>
      <c r="AD18" s="992" t="s">
        <v>495</v>
      </c>
      <c r="AE18" s="992"/>
      <c r="AF18" s="992"/>
      <c r="AG18" s="992"/>
      <c r="AH18" s="992"/>
      <c r="AI18" s="992"/>
      <c r="AJ18" s="992"/>
      <c r="AK18" s="992"/>
      <c r="AL18" s="992"/>
      <c r="AM18" s="992"/>
      <c r="AN18" s="992"/>
      <c r="AO18" s="992"/>
      <c r="AP18" s="992"/>
      <c r="AQ18" s="992"/>
      <c r="AR18" s="992"/>
      <c r="AS18" s="992"/>
      <c r="AT18" s="992"/>
      <c r="AU18" s="992"/>
      <c r="AV18" s="992"/>
      <c r="AW18" s="992"/>
      <c r="AX18" s="992"/>
      <c r="AY18" s="992"/>
      <c r="AZ18" s="992"/>
      <c r="BA18" s="992"/>
      <c r="BB18" s="992"/>
    </row>
    <row r="19" spans="1:54" ht="6" customHeight="1" x14ac:dyDescent="0.15">
      <c r="A19" s="611"/>
      <c r="B19" s="611"/>
      <c r="C19" s="611"/>
      <c r="D19" s="611"/>
      <c r="E19" s="611"/>
      <c r="F19" s="17"/>
      <c r="G19" s="1027"/>
      <c r="H19" s="1027"/>
      <c r="I19" s="1027"/>
      <c r="J19" s="1027"/>
      <c r="K19" s="1027"/>
      <c r="L19" s="1027"/>
      <c r="M19" s="718"/>
      <c r="N19" s="1027"/>
      <c r="O19" s="1027"/>
      <c r="P19" s="718"/>
      <c r="Q19" s="1027"/>
      <c r="R19" s="1027"/>
      <c r="S19" s="1027"/>
      <c r="T19" s="1027"/>
      <c r="U19" s="1027"/>
      <c r="V19" s="1027"/>
      <c r="W19" s="1027"/>
      <c r="X19" s="718"/>
      <c r="Y19" s="718"/>
      <c r="Z19" s="574"/>
      <c r="AA19" s="574"/>
      <c r="AB19" s="574"/>
      <c r="AC19" s="574"/>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row>
    <row r="20" spans="1:54" ht="6" customHeight="1" x14ac:dyDescent="0.15">
      <c r="A20" s="611"/>
      <c r="B20" s="611"/>
      <c r="C20" s="611"/>
      <c r="D20" s="611"/>
      <c r="E20" s="611"/>
      <c r="F20" s="17"/>
      <c r="G20" s="1027"/>
      <c r="H20" s="1027"/>
      <c r="I20" s="1027"/>
      <c r="J20" s="1027"/>
      <c r="K20" s="1027"/>
      <c r="L20" s="1027"/>
      <c r="M20" s="718"/>
      <c r="N20" s="1027"/>
      <c r="O20" s="1027"/>
      <c r="P20" s="718"/>
      <c r="Q20" s="1027"/>
      <c r="R20" s="1027"/>
      <c r="S20" s="1027"/>
      <c r="T20" s="1027"/>
      <c r="U20" s="1027"/>
      <c r="V20" s="1027"/>
      <c r="W20" s="1027"/>
      <c r="X20" s="718"/>
      <c r="Y20" s="718"/>
      <c r="Z20" s="574"/>
      <c r="AA20" s="574"/>
      <c r="AB20" s="574"/>
      <c r="AC20" s="574"/>
      <c r="AD20" s="992"/>
      <c r="AE20" s="992"/>
      <c r="AF20" s="992"/>
      <c r="AG20" s="992"/>
      <c r="AH20" s="992"/>
      <c r="AI20" s="992"/>
      <c r="AJ20" s="992"/>
      <c r="AK20" s="992"/>
      <c r="AL20" s="992"/>
      <c r="AM20" s="992"/>
      <c r="AN20" s="992"/>
      <c r="AO20" s="992"/>
      <c r="AP20" s="992"/>
      <c r="AQ20" s="992"/>
      <c r="AR20" s="992"/>
      <c r="AS20" s="992"/>
      <c r="AT20" s="992"/>
      <c r="AU20" s="992"/>
      <c r="AV20" s="992"/>
      <c r="AW20" s="992"/>
      <c r="AX20" s="992"/>
      <c r="AY20" s="992"/>
      <c r="AZ20" s="992"/>
      <c r="BA20" s="992"/>
      <c r="BB20" s="992"/>
    </row>
    <row r="21" spans="1:54" ht="6" customHeight="1" x14ac:dyDescent="0.15">
      <c r="A21" s="718"/>
      <c r="B21" s="718"/>
      <c r="C21" s="718"/>
      <c r="D21" s="718"/>
      <c r="E21" s="718"/>
      <c r="F21" s="17"/>
      <c r="G21" s="718"/>
      <c r="H21" s="718"/>
      <c r="I21" s="718"/>
      <c r="J21" s="718"/>
      <c r="K21" s="718"/>
      <c r="L21" s="718"/>
      <c r="M21" s="718"/>
      <c r="N21" s="718"/>
      <c r="O21" s="718"/>
      <c r="P21" s="718"/>
      <c r="Q21" s="718"/>
      <c r="R21" s="718"/>
      <c r="S21" s="718"/>
      <c r="T21" s="718"/>
      <c r="U21" s="718"/>
      <c r="V21" s="718"/>
      <c r="W21" s="718"/>
      <c r="X21" s="718"/>
      <c r="Y21" s="718"/>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row>
    <row r="22" spans="1:54" ht="6" customHeight="1" x14ac:dyDescent="0.15">
      <c r="A22" s="718"/>
      <c r="B22" s="718"/>
      <c r="C22" s="718"/>
      <c r="D22" s="718"/>
      <c r="E22" s="718"/>
      <c r="F22" s="17"/>
      <c r="G22" s="718"/>
      <c r="H22" s="718"/>
      <c r="I22" s="718"/>
      <c r="J22" s="718"/>
      <c r="K22" s="718"/>
      <c r="L22" s="718"/>
      <c r="M22" s="718"/>
      <c r="N22" s="718"/>
      <c r="O22" s="718"/>
      <c r="P22" s="718"/>
      <c r="Q22" s="718"/>
      <c r="R22" s="718"/>
      <c r="S22" s="718"/>
      <c r="T22" s="718"/>
      <c r="U22" s="718"/>
      <c r="V22" s="718"/>
      <c r="W22" s="718"/>
      <c r="X22" s="718"/>
      <c r="Y22" s="718"/>
      <c r="Z22" s="574"/>
      <c r="AA22" s="574"/>
      <c r="AB22" s="574"/>
      <c r="AC22" s="574"/>
      <c r="AD22" s="574"/>
      <c r="AE22" s="574"/>
      <c r="AF22" s="574"/>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row>
    <row r="23" spans="1:54" ht="6" customHeight="1" x14ac:dyDescent="0.15">
      <c r="A23" s="718"/>
      <c r="B23" s="718"/>
      <c r="C23" s="718"/>
      <c r="D23" s="718"/>
      <c r="E23" s="718"/>
      <c r="F23" s="17"/>
      <c r="G23" s="718"/>
      <c r="H23" s="718"/>
      <c r="I23" s="718"/>
      <c r="J23" s="718"/>
      <c r="K23" s="718"/>
      <c r="L23" s="718"/>
      <c r="M23" s="718"/>
      <c r="N23" s="718"/>
      <c r="O23" s="718"/>
      <c r="P23" s="718"/>
      <c r="Q23" s="718"/>
      <c r="R23" s="718"/>
      <c r="S23" s="718"/>
      <c r="T23" s="718"/>
      <c r="U23" s="718"/>
      <c r="V23" s="718"/>
      <c r="W23" s="718"/>
      <c r="X23" s="718"/>
      <c r="Y23" s="718"/>
      <c r="Z23" s="574"/>
      <c r="AA23" s="574"/>
      <c r="AB23" s="574"/>
      <c r="AC23" s="574"/>
      <c r="AD23" s="574"/>
      <c r="AE23" s="574"/>
      <c r="AF23" s="574"/>
      <c r="AG23" s="574"/>
      <c r="AH23" s="574"/>
      <c r="AI23" s="574"/>
      <c r="AJ23" s="574"/>
      <c r="AK23" s="574"/>
      <c r="AL23" s="574"/>
      <c r="AM23" s="574"/>
      <c r="AN23" s="574"/>
      <c r="AO23" s="574"/>
      <c r="AP23" s="574"/>
      <c r="AQ23" s="574"/>
      <c r="AR23" s="574"/>
      <c r="AS23" s="574"/>
      <c r="AT23" s="574"/>
      <c r="AU23" s="574"/>
      <c r="AV23" s="574"/>
      <c r="AW23" s="574"/>
      <c r="AX23" s="574"/>
      <c r="AY23" s="574"/>
      <c r="AZ23" s="574"/>
      <c r="BA23" s="574"/>
      <c r="BB23" s="574"/>
    </row>
    <row r="24" spans="1:54" ht="6" customHeight="1" x14ac:dyDescent="0.15">
      <c r="A24" s="608" t="s">
        <v>496</v>
      </c>
      <c r="B24" s="608"/>
      <c r="C24" s="608"/>
      <c r="D24" s="608"/>
      <c r="E24" s="608"/>
      <c r="G24" s="1020" t="s">
        <v>1146</v>
      </c>
      <c r="H24" s="1021" t="str">
        <f>'01.入会申込書'!O38</f>
        <v/>
      </c>
      <c r="I24" s="1021"/>
      <c r="J24" s="1020" t="s">
        <v>1148</v>
      </c>
      <c r="K24" s="1021" t="str">
        <f>'01.入会申込書'!S38</f>
        <v/>
      </c>
      <c r="L24" s="1021"/>
      <c r="M24" s="1021"/>
      <c r="N24" s="109"/>
      <c r="P24" s="107"/>
      <c r="Q24" s="107"/>
      <c r="R24" s="107"/>
      <c r="S24" s="107"/>
      <c r="T24" s="107"/>
      <c r="U24" s="107"/>
      <c r="V24" s="107"/>
      <c r="W24" s="107"/>
      <c r="X24" s="107"/>
      <c r="Y24" s="107"/>
      <c r="Z24" s="574"/>
      <c r="AA24" s="574"/>
      <c r="AB24" s="574"/>
      <c r="AC24" s="574"/>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3"/>
    </row>
    <row r="25" spans="1:54" ht="6" customHeight="1" x14ac:dyDescent="0.15">
      <c r="A25" s="608"/>
      <c r="B25" s="608"/>
      <c r="C25" s="608"/>
      <c r="D25" s="608"/>
      <c r="E25" s="608"/>
      <c r="G25" s="1020"/>
      <c r="H25" s="1021"/>
      <c r="I25" s="1021"/>
      <c r="J25" s="1020"/>
      <c r="K25" s="1021"/>
      <c r="L25" s="1021"/>
      <c r="M25" s="1021"/>
      <c r="N25" s="109"/>
      <c r="P25" s="108"/>
      <c r="Q25" s="108"/>
      <c r="R25" s="108"/>
      <c r="S25" s="108"/>
      <c r="T25" s="108"/>
      <c r="U25" s="108"/>
      <c r="V25" s="108"/>
      <c r="W25" s="108"/>
      <c r="X25" s="108"/>
      <c r="Y25" s="108"/>
      <c r="Z25" s="574"/>
      <c r="AA25" s="574"/>
      <c r="AB25" s="574"/>
      <c r="AC25" s="574"/>
      <c r="AD25" s="623"/>
      <c r="AE25" s="623"/>
      <c r="AF25" s="623"/>
      <c r="AG25" s="623"/>
      <c r="AH25" s="623"/>
      <c r="AI25" s="623"/>
      <c r="AJ25" s="623"/>
      <c r="AK25" s="623"/>
      <c r="AL25" s="623"/>
      <c r="AM25" s="623"/>
      <c r="AN25" s="623"/>
      <c r="AO25" s="623"/>
      <c r="AP25" s="623"/>
      <c r="AQ25" s="623"/>
      <c r="AR25" s="623"/>
      <c r="AS25" s="623"/>
      <c r="AT25" s="623"/>
      <c r="AU25" s="623"/>
      <c r="AV25" s="623"/>
      <c r="AW25" s="623"/>
      <c r="AX25" s="623"/>
      <c r="AY25" s="623"/>
      <c r="AZ25" s="623"/>
      <c r="BA25" s="623"/>
      <c r="BB25" s="623"/>
    </row>
    <row r="26" spans="1:54" ht="6" customHeight="1" x14ac:dyDescent="0.15">
      <c r="A26" s="608"/>
      <c r="B26" s="608"/>
      <c r="C26" s="608"/>
      <c r="D26" s="608"/>
      <c r="E26" s="608"/>
      <c r="G26" s="1022" t="str">
        <f>'01.入会申込書'!M39</f>
        <v>　</v>
      </c>
      <c r="H26" s="1022"/>
      <c r="I26" s="1022"/>
      <c r="J26" s="1022"/>
      <c r="K26" s="1022"/>
      <c r="L26" s="1022"/>
      <c r="M26" s="1022"/>
      <c r="N26" s="1022"/>
      <c r="O26" s="1022"/>
      <c r="P26" s="1022"/>
      <c r="Q26" s="1022"/>
      <c r="R26" s="1022"/>
      <c r="S26" s="1022"/>
      <c r="T26" s="1022"/>
      <c r="U26" s="1022"/>
      <c r="V26" s="1022"/>
      <c r="W26" s="1022"/>
      <c r="X26" s="1022"/>
      <c r="Y26" s="1022"/>
      <c r="Z26" s="574"/>
      <c r="AA26" s="574"/>
      <c r="AB26" s="574"/>
      <c r="AC26" s="574"/>
      <c r="AD26" s="623"/>
      <c r="AE26" s="623"/>
      <c r="AF26" s="623"/>
      <c r="AG26" s="623"/>
      <c r="AH26" s="623"/>
      <c r="AI26" s="623"/>
      <c r="AJ26" s="623"/>
      <c r="AK26" s="623"/>
      <c r="AL26" s="623"/>
      <c r="AM26" s="623"/>
      <c r="AN26" s="623"/>
      <c r="AO26" s="623"/>
      <c r="AP26" s="623"/>
      <c r="AQ26" s="623"/>
      <c r="AR26" s="623"/>
      <c r="AS26" s="623"/>
      <c r="AT26" s="623"/>
      <c r="AU26" s="623"/>
      <c r="AV26" s="623"/>
      <c r="AW26" s="623"/>
      <c r="AX26" s="623"/>
      <c r="AY26" s="623"/>
      <c r="AZ26" s="623"/>
      <c r="BA26" s="623"/>
      <c r="BB26" s="623"/>
    </row>
    <row r="27" spans="1:54" ht="6" customHeight="1" x14ac:dyDescent="0.15">
      <c r="A27" s="608"/>
      <c r="B27" s="608"/>
      <c r="C27" s="608"/>
      <c r="D27" s="608"/>
      <c r="E27" s="608"/>
      <c r="F27" s="110"/>
      <c r="G27" s="1022"/>
      <c r="H27" s="1022"/>
      <c r="I27" s="1022"/>
      <c r="J27" s="1022"/>
      <c r="K27" s="1022"/>
      <c r="L27" s="1022"/>
      <c r="M27" s="1022"/>
      <c r="N27" s="1022"/>
      <c r="O27" s="1022"/>
      <c r="P27" s="1022"/>
      <c r="Q27" s="1022"/>
      <c r="R27" s="1022"/>
      <c r="S27" s="1022"/>
      <c r="T27" s="1022"/>
      <c r="U27" s="1022"/>
      <c r="V27" s="1022"/>
      <c r="W27" s="1022"/>
      <c r="X27" s="1022"/>
      <c r="Y27" s="1022"/>
      <c r="Z27" s="574"/>
      <c r="AA27" s="574"/>
      <c r="AB27" s="574"/>
      <c r="AC27" s="574"/>
      <c r="AD27" s="1023" t="s">
        <v>497</v>
      </c>
      <c r="AE27" s="1023"/>
      <c r="AF27" s="1023"/>
      <c r="AG27" s="1023"/>
      <c r="AH27" s="1023"/>
      <c r="AI27" s="1023"/>
      <c r="AJ27" s="1023"/>
      <c r="AK27" s="1023"/>
      <c r="AL27" s="1023"/>
      <c r="AM27" s="1023"/>
      <c r="AN27" s="1023"/>
      <c r="AO27" s="1023"/>
      <c r="AP27" s="1023"/>
      <c r="AQ27" s="1023"/>
      <c r="AR27" s="1023"/>
      <c r="AS27" s="1023"/>
      <c r="AT27" s="1023"/>
      <c r="AU27" s="1023"/>
      <c r="AV27" s="1023"/>
      <c r="AW27" s="1023"/>
      <c r="AX27" s="1023"/>
      <c r="AY27" s="1023"/>
      <c r="AZ27" s="1023"/>
      <c r="BA27" s="1023"/>
      <c r="BB27" s="1023"/>
    </row>
    <row r="28" spans="1:54" ht="6" customHeight="1" x14ac:dyDescent="0.15">
      <c r="A28" s="608"/>
      <c r="B28" s="608"/>
      <c r="C28" s="608"/>
      <c r="D28" s="608"/>
      <c r="E28" s="608"/>
      <c r="F28" s="110"/>
      <c r="G28" s="1022"/>
      <c r="H28" s="1022"/>
      <c r="I28" s="1022"/>
      <c r="J28" s="1022"/>
      <c r="K28" s="1022"/>
      <c r="L28" s="1022"/>
      <c r="M28" s="1022"/>
      <c r="N28" s="1022"/>
      <c r="O28" s="1022"/>
      <c r="P28" s="1022"/>
      <c r="Q28" s="1022"/>
      <c r="R28" s="1022"/>
      <c r="S28" s="1022"/>
      <c r="T28" s="1022"/>
      <c r="U28" s="1022"/>
      <c r="V28" s="1022"/>
      <c r="W28" s="1022"/>
      <c r="X28" s="1022"/>
      <c r="Y28" s="1022"/>
      <c r="Z28" s="574"/>
      <c r="AA28" s="574"/>
      <c r="AB28" s="574"/>
      <c r="AC28" s="574"/>
      <c r="AD28" s="1023"/>
      <c r="AE28" s="1023"/>
      <c r="AF28" s="1023"/>
      <c r="AG28" s="1023"/>
      <c r="AH28" s="1023"/>
      <c r="AI28" s="1023"/>
      <c r="AJ28" s="1023"/>
      <c r="AK28" s="1023"/>
      <c r="AL28" s="1023"/>
      <c r="AM28" s="1023"/>
      <c r="AN28" s="1023"/>
      <c r="AO28" s="1023"/>
      <c r="AP28" s="1023"/>
      <c r="AQ28" s="1023"/>
      <c r="AR28" s="1023"/>
      <c r="AS28" s="1023"/>
      <c r="AT28" s="1023"/>
      <c r="AU28" s="1023"/>
      <c r="AV28" s="1023"/>
      <c r="AW28" s="1023"/>
      <c r="AX28" s="1023"/>
      <c r="AY28" s="1023"/>
      <c r="AZ28" s="1023"/>
      <c r="BA28" s="1023"/>
      <c r="BB28" s="1023"/>
    </row>
    <row r="29" spans="1:54" ht="6"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574"/>
      <c r="AA29" s="574"/>
      <c r="AB29" s="574"/>
      <c r="AC29" s="574"/>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3"/>
      <c r="AY29" s="1023"/>
      <c r="AZ29" s="1023"/>
      <c r="BA29" s="1023"/>
      <c r="BB29" s="1023"/>
    </row>
    <row r="30" spans="1:54" ht="6" customHeight="1" x14ac:dyDescent="0.15">
      <c r="A30" s="611" t="s">
        <v>498</v>
      </c>
      <c r="B30" s="611"/>
      <c r="C30" s="611"/>
      <c r="D30" s="611"/>
      <c r="E30" s="611"/>
      <c r="G30" s="1011" t="str">
        <f>'01.入会申込書'!M35</f>
        <v/>
      </c>
      <c r="H30" s="1011"/>
      <c r="I30" s="1011"/>
      <c r="J30" s="1011"/>
      <c r="K30" s="1011"/>
      <c r="L30" s="1011"/>
      <c r="M30" s="1011"/>
      <c r="N30" s="1011"/>
      <c r="O30" s="1011"/>
      <c r="P30" s="1011"/>
      <c r="Q30" s="1011"/>
      <c r="R30" s="1011"/>
      <c r="S30" s="1011"/>
      <c r="T30" s="1011"/>
      <c r="U30" s="1011"/>
      <c r="V30" s="1011"/>
      <c r="W30" s="1011"/>
      <c r="X30" s="1011"/>
      <c r="Y30" s="1011"/>
      <c r="Z30" s="574"/>
      <c r="AA30" s="574"/>
      <c r="AB30" s="574"/>
      <c r="AC30" s="574"/>
      <c r="AD30" s="718" t="str">
        <f>A15</f>
        <v>令和</v>
      </c>
      <c r="AE30" s="1024"/>
      <c r="AF30" s="997" t="str">
        <f>'01.入会申込書'!AP25</f>
        <v/>
      </c>
      <c r="AG30" s="997"/>
      <c r="AH30" s="990" t="s">
        <v>499</v>
      </c>
      <c r="AI30" s="1025" t="str">
        <f>'01.入会申込書'!AT25</f>
        <v/>
      </c>
      <c r="AJ30" s="1026"/>
      <c r="AK30" s="990" t="s">
        <v>500</v>
      </c>
      <c r="AL30" s="1025" t="str">
        <f>'01.入会申込書'!AX25</f>
        <v/>
      </c>
      <c r="AM30" s="1026"/>
      <c r="AN30" s="990" t="s">
        <v>501</v>
      </c>
      <c r="AO30" s="17"/>
      <c r="AP30" s="17"/>
      <c r="AQ30" s="17"/>
      <c r="AR30" s="17"/>
      <c r="AS30" s="17"/>
      <c r="AT30" s="17"/>
      <c r="AU30" s="17"/>
      <c r="AV30" s="17"/>
      <c r="AW30" s="17"/>
      <c r="AX30" s="17"/>
      <c r="AY30" s="17"/>
      <c r="AZ30" s="17"/>
      <c r="BA30" s="17"/>
      <c r="BB30" s="17"/>
    </row>
    <row r="31" spans="1:54" ht="6" customHeight="1" x14ac:dyDescent="0.15">
      <c r="A31" s="611"/>
      <c r="B31" s="611"/>
      <c r="C31" s="611"/>
      <c r="D31" s="611"/>
      <c r="E31" s="611"/>
      <c r="F31" s="73"/>
      <c r="G31" s="1011"/>
      <c r="H31" s="1011"/>
      <c r="I31" s="1011"/>
      <c r="J31" s="1011"/>
      <c r="K31" s="1011"/>
      <c r="L31" s="1011"/>
      <c r="M31" s="1011"/>
      <c r="N31" s="1011"/>
      <c r="O31" s="1011"/>
      <c r="P31" s="1011"/>
      <c r="Q31" s="1011"/>
      <c r="R31" s="1011"/>
      <c r="S31" s="1011"/>
      <c r="T31" s="1011"/>
      <c r="U31" s="1011"/>
      <c r="V31" s="1011"/>
      <c r="W31" s="1011"/>
      <c r="X31" s="1011"/>
      <c r="Y31" s="1011"/>
      <c r="Z31" s="574"/>
      <c r="AA31" s="574"/>
      <c r="AB31" s="574"/>
      <c r="AC31" s="574"/>
      <c r="AD31" s="1024"/>
      <c r="AE31" s="1024"/>
      <c r="AF31" s="997"/>
      <c r="AG31" s="997"/>
      <c r="AH31" s="997"/>
      <c r="AI31" s="1026"/>
      <c r="AJ31" s="1026"/>
      <c r="AK31" s="997"/>
      <c r="AL31" s="1026"/>
      <c r="AM31" s="1026"/>
      <c r="AN31" s="997"/>
      <c r="AO31" s="17"/>
      <c r="AP31" s="17"/>
      <c r="AQ31" s="17"/>
      <c r="AR31" s="17"/>
      <c r="AS31" s="17"/>
      <c r="AT31" s="17"/>
      <c r="AU31" s="17"/>
      <c r="AV31" s="17"/>
      <c r="AW31" s="17"/>
      <c r="AX31" s="17"/>
      <c r="AY31" s="17"/>
      <c r="AZ31" s="17"/>
      <c r="BA31" s="17"/>
      <c r="BB31" s="17"/>
    </row>
    <row r="32" spans="1:54" ht="6" customHeight="1" x14ac:dyDescent="0.15">
      <c r="A32" s="611"/>
      <c r="B32" s="611"/>
      <c r="C32" s="611"/>
      <c r="D32" s="611"/>
      <c r="E32" s="611"/>
      <c r="F32" s="73"/>
      <c r="G32" s="1011"/>
      <c r="H32" s="1011"/>
      <c r="I32" s="1011"/>
      <c r="J32" s="1011"/>
      <c r="K32" s="1011"/>
      <c r="L32" s="1011"/>
      <c r="M32" s="1011"/>
      <c r="N32" s="1011"/>
      <c r="O32" s="1011"/>
      <c r="P32" s="1011"/>
      <c r="Q32" s="1011"/>
      <c r="R32" s="1011"/>
      <c r="S32" s="1011"/>
      <c r="T32" s="1011"/>
      <c r="U32" s="1011"/>
      <c r="V32" s="1011"/>
      <c r="W32" s="1011"/>
      <c r="X32" s="1011"/>
      <c r="Y32" s="1011"/>
      <c r="Z32" s="574"/>
      <c r="AA32" s="574"/>
      <c r="AB32" s="574"/>
      <c r="AC32" s="574"/>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row>
    <row r="33" spans="1:54" ht="6" customHeight="1" x14ac:dyDescent="0.15">
      <c r="A33" s="611"/>
      <c r="B33" s="611"/>
      <c r="C33" s="611"/>
      <c r="D33" s="611"/>
      <c r="E33" s="611"/>
      <c r="F33"/>
      <c r="G33" s="1011"/>
      <c r="H33" s="1011"/>
      <c r="I33" s="1011"/>
      <c r="J33" s="1011"/>
      <c r="K33" s="1011"/>
      <c r="L33" s="1011"/>
      <c r="M33" s="1011"/>
      <c r="N33" s="1011"/>
      <c r="O33" s="1011"/>
      <c r="P33" s="1011"/>
      <c r="Q33" s="1011"/>
      <c r="R33" s="1011"/>
      <c r="S33" s="1011"/>
      <c r="T33" s="1011"/>
      <c r="U33" s="1011"/>
      <c r="V33" s="1011"/>
      <c r="W33" s="1011"/>
      <c r="X33" s="1011"/>
      <c r="Y33" s="1011"/>
      <c r="Z33" s="574"/>
      <c r="AA33" s="574"/>
      <c r="AB33" s="574"/>
      <c r="AC33" s="574"/>
      <c r="AD33" s="992"/>
      <c r="AE33" s="992"/>
      <c r="AF33" s="992"/>
      <c r="AG33" s="992"/>
      <c r="AH33" s="992"/>
      <c r="AI33" s="992"/>
      <c r="AJ33" s="992"/>
      <c r="AK33" s="992"/>
      <c r="AL33" s="992"/>
      <c r="AM33" s="992"/>
      <c r="AN33" s="992"/>
      <c r="AO33" s="992"/>
      <c r="AP33" s="992"/>
      <c r="AQ33" s="992"/>
      <c r="AR33" s="992"/>
      <c r="AS33" s="992"/>
      <c r="AT33" s="992"/>
      <c r="AU33" s="992"/>
      <c r="AV33" s="992"/>
      <c r="AW33" s="992"/>
      <c r="AX33" s="992"/>
      <c r="AY33" s="992"/>
      <c r="AZ33" s="992"/>
      <c r="BA33" s="992"/>
      <c r="BB33" s="992"/>
    </row>
    <row r="34" spans="1:54" ht="6" customHeight="1" x14ac:dyDescent="0.15">
      <c r="A34" s="611"/>
      <c r="B34" s="611"/>
      <c r="C34" s="611"/>
      <c r="D34" s="611"/>
      <c r="E34" s="611"/>
      <c r="F34"/>
      <c r="G34" s="1011"/>
      <c r="H34" s="1011"/>
      <c r="I34" s="1011"/>
      <c r="J34" s="1011"/>
      <c r="K34" s="1011"/>
      <c r="L34" s="1011"/>
      <c r="M34" s="1011"/>
      <c r="N34" s="1011"/>
      <c r="O34" s="1011"/>
      <c r="P34" s="1011"/>
      <c r="Q34" s="1011"/>
      <c r="R34" s="1011"/>
      <c r="S34" s="1011"/>
      <c r="T34" s="1011"/>
      <c r="U34" s="1011"/>
      <c r="V34" s="1011"/>
      <c r="W34" s="1011"/>
      <c r="X34" s="1011"/>
      <c r="Y34" s="1011"/>
      <c r="Z34" s="574"/>
      <c r="AA34" s="574"/>
      <c r="AB34" s="574"/>
      <c r="AC34" s="574"/>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2"/>
    </row>
    <row r="35" spans="1:54" ht="6" customHeight="1"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574"/>
      <c r="AA35" s="574"/>
      <c r="AB35" s="574"/>
      <c r="AC35" s="574"/>
      <c r="AD35" s="992"/>
      <c r="AE35" s="992"/>
      <c r="AF35" s="992"/>
      <c r="AG35" s="992"/>
      <c r="AH35" s="992"/>
      <c r="AI35" s="992"/>
      <c r="AJ35" s="992"/>
      <c r="AK35" s="992"/>
      <c r="AL35" s="992"/>
      <c r="AM35" s="992"/>
      <c r="AN35" s="992"/>
      <c r="AO35" s="992"/>
      <c r="AP35" s="992"/>
      <c r="AQ35" s="992"/>
      <c r="AR35" s="992"/>
      <c r="AS35" s="992"/>
      <c r="AT35" s="992"/>
      <c r="AU35" s="992"/>
      <c r="AV35" s="992"/>
      <c r="AW35" s="992"/>
      <c r="AX35" s="992"/>
      <c r="AY35" s="992"/>
      <c r="AZ35" s="992"/>
      <c r="BA35" s="992"/>
      <c r="BB35" s="992"/>
    </row>
    <row r="36" spans="1:54" ht="6" customHeight="1" x14ac:dyDescent="0.15">
      <c r="A36" s="611" t="s">
        <v>502</v>
      </c>
      <c r="B36" s="611"/>
      <c r="C36" s="611"/>
      <c r="D36" s="611"/>
      <c r="E36" s="611"/>
      <c r="G36" s="1011" t="str">
        <f>'01.入会申込書'!M47</f>
        <v/>
      </c>
      <c r="H36" s="1011"/>
      <c r="I36" s="1011"/>
      <c r="J36" s="1011"/>
      <c r="K36" s="1011"/>
      <c r="L36" s="1011"/>
      <c r="M36" s="1011"/>
      <c r="N36" s="1011"/>
      <c r="O36" s="1011"/>
      <c r="P36" s="1011"/>
      <c r="Q36" s="1011"/>
      <c r="R36" s="1011"/>
      <c r="S36" s="1011"/>
      <c r="T36" s="1011"/>
      <c r="U36" s="1011"/>
      <c r="V36" s="1011"/>
      <c r="W36" s="1011"/>
      <c r="X36" s="1011"/>
      <c r="Y36" s="1011"/>
      <c r="Z36" s="574"/>
      <c r="AA36" s="574"/>
      <c r="AB36" s="574"/>
      <c r="AC36" s="574"/>
      <c r="AD36" s="1007" t="s">
        <v>503</v>
      </c>
      <c r="AE36" s="718"/>
      <c r="AF36" s="718"/>
      <c r="AG36" s="718"/>
      <c r="AH36" s="718"/>
      <c r="AI36" s="993" t="s">
        <v>504</v>
      </c>
      <c r="AJ36" s="994"/>
      <c r="AK36" s="994"/>
      <c r="AL36" s="994"/>
      <c r="AM36" s="1012" t="str">
        <f>IF(ISBLANK(VLOOKUP("代表者",daisei,18,FALSE)),"",VLOOKUP("代表者",daisei,18,FALSE))</f>
        <v/>
      </c>
      <c r="AN36" s="1012"/>
      <c r="AO36" s="1012"/>
      <c r="AP36" s="1012"/>
      <c r="AQ36" s="1012"/>
      <c r="AR36" s="1012"/>
      <c r="AS36" s="1012"/>
      <c r="AT36" s="1012"/>
      <c r="AU36" s="1012"/>
      <c r="AV36" s="1012"/>
      <c r="AW36" s="1012"/>
      <c r="AX36" s="1012"/>
      <c r="AY36" s="1012"/>
      <c r="AZ36" s="1012"/>
      <c r="BA36" s="1012"/>
      <c r="BB36" s="1012"/>
    </row>
    <row r="37" spans="1:54" ht="6" customHeight="1" x14ac:dyDescent="0.15">
      <c r="A37" s="611"/>
      <c r="B37" s="611"/>
      <c r="C37" s="611"/>
      <c r="D37" s="611"/>
      <c r="E37" s="611"/>
      <c r="F37"/>
      <c r="G37" s="1011"/>
      <c r="H37" s="1011"/>
      <c r="I37" s="1011"/>
      <c r="J37" s="1011"/>
      <c r="K37" s="1011"/>
      <c r="L37" s="1011"/>
      <c r="M37" s="1011"/>
      <c r="N37" s="1011"/>
      <c r="O37" s="1011"/>
      <c r="P37" s="1011"/>
      <c r="Q37" s="1011"/>
      <c r="R37" s="1011"/>
      <c r="S37" s="1011"/>
      <c r="T37" s="1011"/>
      <c r="U37" s="1011"/>
      <c r="V37" s="1011"/>
      <c r="W37" s="1011"/>
      <c r="X37" s="1011"/>
      <c r="Y37" s="1011"/>
      <c r="Z37" s="574"/>
      <c r="AA37" s="574"/>
      <c r="AB37" s="574"/>
      <c r="AC37" s="574"/>
      <c r="AD37" s="718"/>
      <c r="AE37" s="718"/>
      <c r="AF37" s="718"/>
      <c r="AG37" s="718"/>
      <c r="AH37" s="718"/>
      <c r="AI37" s="994"/>
      <c r="AJ37" s="994"/>
      <c r="AK37" s="994"/>
      <c r="AL37" s="994"/>
      <c r="AM37" s="1012"/>
      <c r="AN37" s="1012"/>
      <c r="AO37" s="1012"/>
      <c r="AP37" s="1012"/>
      <c r="AQ37" s="1012"/>
      <c r="AR37" s="1012"/>
      <c r="AS37" s="1012"/>
      <c r="AT37" s="1012"/>
      <c r="AU37" s="1012"/>
      <c r="AV37" s="1012"/>
      <c r="AW37" s="1012"/>
      <c r="AX37" s="1012"/>
      <c r="AY37" s="1012"/>
      <c r="AZ37" s="1012"/>
      <c r="BA37" s="1012"/>
      <c r="BB37" s="1012"/>
    </row>
    <row r="38" spans="1:54" ht="6" customHeight="1" x14ac:dyDescent="0.15">
      <c r="A38" s="611"/>
      <c r="B38" s="611"/>
      <c r="C38" s="611"/>
      <c r="D38" s="611"/>
      <c r="E38" s="611"/>
      <c r="F38"/>
      <c r="G38" s="1011"/>
      <c r="H38" s="1011"/>
      <c r="I38" s="1011"/>
      <c r="J38" s="1011"/>
      <c r="K38" s="1011"/>
      <c r="L38" s="1011"/>
      <c r="M38" s="1011"/>
      <c r="N38" s="1011"/>
      <c r="O38" s="1011"/>
      <c r="P38" s="1011"/>
      <c r="Q38" s="1011"/>
      <c r="R38" s="1011"/>
      <c r="S38" s="1011"/>
      <c r="T38" s="1011"/>
      <c r="U38" s="1011"/>
      <c r="V38" s="1011"/>
      <c r="W38" s="1011"/>
      <c r="X38" s="1011"/>
      <c r="Y38" s="1011"/>
      <c r="Z38" s="574"/>
      <c r="AA38" s="574"/>
      <c r="AB38" s="574"/>
      <c r="AC38" s="574"/>
      <c r="AD38" s="718"/>
      <c r="AE38" s="718"/>
      <c r="AF38" s="718"/>
      <c r="AG38" s="718"/>
      <c r="AH38" s="718"/>
      <c r="AI38" s="994"/>
      <c r="AJ38" s="994"/>
      <c r="AK38" s="994"/>
      <c r="AL38" s="994"/>
      <c r="AM38" s="1012"/>
      <c r="AN38" s="1012"/>
      <c r="AO38" s="1012"/>
      <c r="AP38" s="1012"/>
      <c r="AQ38" s="1012"/>
      <c r="AR38" s="1012"/>
      <c r="AS38" s="1012"/>
      <c r="AT38" s="1012"/>
      <c r="AU38" s="1012"/>
      <c r="AV38" s="1012"/>
      <c r="AW38" s="1012"/>
      <c r="AX38" s="1012"/>
      <c r="AY38" s="1012"/>
      <c r="AZ38" s="1012"/>
      <c r="BA38" s="1012"/>
      <c r="BB38" s="1012"/>
    </row>
    <row r="39" spans="1:54" ht="6" customHeight="1" x14ac:dyDescent="0.15">
      <c r="A39" s="611"/>
      <c r="B39" s="611"/>
      <c r="C39" s="611"/>
      <c r="D39" s="611"/>
      <c r="E39" s="611"/>
      <c r="F39"/>
      <c r="G39" s="1011"/>
      <c r="H39" s="1011"/>
      <c r="I39" s="1011"/>
      <c r="J39" s="1011"/>
      <c r="K39" s="1011"/>
      <c r="L39" s="1011"/>
      <c r="M39" s="1011"/>
      <c r="N39" s="1011"/>
      <c r="O39" s="1011"/>
      <c r="P39" s="1011"/>
      <c r="Q39" s="1011"/>
      <c r="R39" s="1011"/>
      <c r="S39" s="1011"/>
      <c r="T39" s="1011"/>
      <c r="U39" s="1011"/>
      <c r="V39" s="1011"/>
      <c r="W39" s="1011"/>
      <c r="X39" s="1011"/>
      <c r="Y39" s="1011"/>
      <c r="Z39" s="574"/>
      <c r="AA39" s="574"/>
      <c r="AB39" s="574"/>
      <c r="AC39" s="574"/>
      <c r="AD39" s="718"/>
      <c r="AE39" s="718"/>
      <c r="AF39" s="718"/>
      <c r="AG39" s="718"/>
      <c r="AH39" s="718"/>
      <c r="AI39" s="994"/>
      <c r="AJ39" s="994"/>
      <c r="AK39" s="994"/>
      <c r="AL39" s="994"/>
      <c r="AM39" s="1012"/>
      <c r="AN39" s="1012"/>
      <c r="AO39" s="1012"/>
      <c r="AP39" s="1012"/>
      <c r="AQ39" s="1012"/>
      <c r="AR39" s="1012"/>
      <c r="AS39" s="1012"/>
      <c r="AT39" s="1012"/>
      <c r="AU39" s="1012"/>
      <c r="AV39" s="1012"/>
      <c r="AW39" s="1012"/>
      <c r="AX39" s="1012"/>
      <c r="AY39" s="1012"/>
      <c r="AZ39" s="1012"/>
      <c r="BA39" s="1012"/>
      <c r="BB39" s="1012"/>
    </row>
    <row r="40" spans="1:54" ht="6" customHeight="1" x14ac:dyDescent="0.15">
      <c r="A40" s="611"/>
      <c r="B40" s="611"/>
      <c r="C40" s="611"/>
      <c r="D40" s="611"/>
      <c r="E40" s="611"/>
      <c r="F40"/>
      <c r="G40" s="1011"/>
      <c r="H40" s="1011"/>
      <c r="I40" s="1011"/>
      <c r="J40" s="1011"/>
      <c r="K40" s="1011"/>
      <c r="L40" s="1011"/>
      <c r="M40" s="1011"/>
      <c r="N40" s="1011"/>
      <c r="O40" s="1011"/>
      <c r="P40" s="1011"/>
      <c r="Q40" s="1011"/>
      <c r="R40" s="1011"/>
      <c r="S40" s="1011"/>
      <c r="T40" s="1011"/>
      <c r="U40" s="1011"/>
      <c r="V40" s="1011"/>
      <c r="W40" s="1011"/>
      <c r="X40" s="1011"/>
      <c r="Y40" s="1011"/>
      <c r="Z40" s="574"/>
      <c r="AA40" s="574"/>
      <c r="AB40" s="574"/>
      <c r="AC40" s="574"/>
      <c r="AD40" s="718"/>
      <c r="AE40" s="718"/>
      <c r="AF40" s="718"/>
      <c r="AG40" s="718"/>
      <c r="AH40" s="718"/>
      <c r="AI40" s="993" t="s">
        <v>505</v>
      </c>
      <c r="AJ40" s="994"/>
      <c r="AK40" s="994"/>
      <c r="AL40" s="994"/>
      <c r="AM40" s="1013" t="str">
        <f>'01.入会申込書'!M52</f>
        <v>　</v>
      </c>
      <c r="AN40" s="1013"/>
      <c r="AO40" s="1013"/>
      <c r="AP40" s="1013"/>
      <c r="AQ40" s="1013"/>
      <c r="AR40" s="1013"/>
      <c r="AS40" s="1013"/>
      <c r="AT40" s="1013"/>
      <c r="AU40" s="1013"/>
      <c r="AV40" s="1013"/>
      <c r="AW40" s="1013"/>
      <c r="AX40" s="1013"/>
      <c r="AY40" s="1013"/>
      <c r="AZ40" s="1013"/>
      <c r="BA40" s="1013"/>
      <c r="BB40" s="1013"/>
    </row>
    <row r="41" spans="1:54" ht="6"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574"/>
      <c r="AA41" s="574"/>
      <c r="AB41" s="574"/>
      <c r="AC41" s="574"/>
      <c r="AD41" s="718"/>
      <c r="AE41" s="718"/>
      <c r="AF41" s="718"/>
      <c r="AG41" s="718"/>
      <c r="AH41" s="718"/>
      <c r="AI41" s="994"/>
      <c r="AJ41" s="994"/>
      <c r="AK41" s="994"/>
      <c r="AL41" s="994"/>
      <c r="AM41" s="1013"/>
      <c r="AN41" s="1013"/>
      <c r="AO41" s="1013"/>
      <c r="AP41" s="1013"/>
      <c r="AQ41" s="1013"/>
      <c r="AR41" s="1013"/>
      <c r="AS41" s="1013"/>
      <c r="AT41" s="1013"/>
      <c r="AU41" s="1013"/>
      <c r="AV41" s="1013"/>
      <c r="AW41" s="1013"/>
      <c r="AX41" s="1013"/>
      <c r="AY41" s="1013"/>
      <c r="AZ41" s="1013"/>
      <c r="BA41" s="1013"/>
      <c r="BB41" s="1013"/>
    </row>
    <row r="42" spans="1:54" ht="6" customHeight="1" x14ac:dyDescent="0.15">
      <c r="A42" s="1014" t="s">
        <v>506</v>
      </c>
      <c r="B42" s="1014"/>
      <c r="C42" s="1014"/>
      <c r="D42" s="1014"/>
      <c r="E42" s="1014"/>
      <c r="F42" s="1014"/>
      <c r="G42" s="1014"/>
      <c r="H42" s="1014"/>
      <c r="I42" s="1014"/>
      <c r="J42" s="1014"/>
      <c r="K42" s="1014"/>
      <c r="L42" s="1014"/>
      <c r="M42" s="1014"/>
      <c r="N42" s="1014"/>
      <c r="O42" s="1014"/>
      <c r="P42" s="1014"/>
      <c r="Q42" s="1014"/>
      <c r="R42" s="1014"/>
      <c r="S42" s="1014"/>
      <c r="T42" s="1014"/>
      <c r="U42" s="1014"/>
      <c r="V42" s="1014"/>
      <c r="W42" s="1014"/>
      <c r="X42" s="1014"/>
      <c r="Y42" s="1014"/>
      <c r="Z42" s="574"/>
      <c r="AA42" s="574"/>
      <c r="AB42" s="574"/>
      <c r="AC42" s="574"/>
      <c r="AD42" s="718"/>
      <c r="AE42" s="718"/>
      <c r="AF42" s="718"/>
      <c r="AG42" s="718"/>
      <c r="AH42" s="718"/>
      <c r="AI42" s="994"/>
      <c r="AJ42" s="994"/>
      <c r="AK42" s="994"/>
      <c r="AL42" s="994"/>
      <c r="AM42" s="1013"/>
      <c r="AN42" s="1013"/>
      <c r="AO42" s="1013"/>
      <c r="AP42" s="1013"/>
      <c r="AQ42" s="1013"/>
      <c r="AR42" s="1013"/>
      <c r="AS42" s="1013"/>
      <c r="AT42" s="1013"/>
      <c r="AU42" s="1013"/>
      <c r="AV42" s="1013"/>
      <c r="AW42" s="1013"/>
      <c r="AX42" s="1013"/>
      <c r="AY42" s="1013"/>
      <c r="AZ42" s="1013"/>
      <c r="BA42" s="1013"/>
      <c r="BB42" s="1013"/>
    </row>
    <row r="43" spans="1:54" ht="6" customHeight="1" x14ac:dyDescent="0.15">
      <c r="A43" s="1015"/>
      <c r="B43" s="1015"/>
      <c r="C43" s="1015"/>
      <c r="D43" s="1015"/>
      <c r="E43" s="1015"/>
      <c r="F43" s="1015"/>
      <c r="G43" s="1015"/>
      <c r="H43" s="1015"/>
      <c r="I43" s="1015"/>
      <c r="J43" s="1015"/>
      <c r="K43" s="1015"/>
      <c r="L43" s="1015"/>
      <c r="M43" s="1015"/>
      <c r="N43" s="1015"/>
      <c r="O43" s="1015"/>
      <c r="P43" s="1015"/>
      <c r="Q43" s="1015"/>
      <c r="R43" s="1015"/>
      <c r="S43" s="1015"/>
      <c r="T43" s="1015"/>
      <c r="U43" s="1015"/>
      <c r="V43" s="1015"/>
      <c r="W43" s="1015"/>
      <c r="X43" s="1015"/>
      <c r="Y43" s="1015"/>
      <c r="Z43" s="574"/>
      <c r="AA43" s="574"/>
      <c r="AB43" s="574"/>
      <c r="AC43" s="574"/>
      <c r="AD43" s="718"/>
      <c r="AE43" s="718"/>
      <c r="AF43" s="718"/>
      <c r="AG43" s="718"/>
      <c r="AH43" s="718"/>
      <c r="AI43" s="994"/>
      <c r="AJ43" s="994"/>
      <c r="AK43" s="994"/>
      <c r="AL43" s="994"/>
      <c r="AM43" s="1013"/>
      <c r="AN43" s="1013"/>
      <c r="AO43" s="1013"/>
      <c r="AP43" s="1013"/>
      <c r="AQ43" s="1013"/>
      <c r="AR43" s="1013"/>
      <c r="AS43" s="1013"/>
      <c r="AT43" s="1013"/>
      <c r="AU43" s="1013"/>
      <c r="AV43" s="1013"/>
      <c r="AW43" s="1013"/>
      <c r="AX43" s="1013"/>
      <c r="AY43" s="1013"/>
      <c r="AZ43" s="1013"/>
      <c r="BA43" s="1013"/>
      <c r="BB43" s="1013"/>
    </row>
    <row r="44" spans="1:54" ht="6" customHeight="1" x14ac:dyDescent="0.15">
      <c r="A44" s="1015"/>
      <c r="B44" s="1015"/>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574"/>
      <c r="AA44" s="574"/>
      <c r="AB44" s="574"/>
      <c r="AC44" s="574"/>
      <c r="AD44" s="718"/>
      <c r="AE44" s="718"/>
      <c r="AF44" s="718"/>
      <c r="AG44" s="718"/>
      <c r="AH44" s="718"/>
      <c r="AI44" s="993" t="s">
        <v>507</v>
      </c>
      <c r="AJ44" s="994"/>
      <c r="AK44" s="994"/>
      <c r="AL44" s="994"/>
      <c r="AM44" s="990"/>
      <c r="AN44" s="990"/>
      <c r="AO44" s="990"/>
      <c r="AP44" s="990"/>
      <c r="AQ44" s="990"/>
      <c r="AR44" s="990"/>
      <c r="AS44" s="990"/>
      <c r="AT44" s="990"/>
      <c r="AU44" s="990"/>
      <c r="AV44" s="990"/>
      <c r="AW44" s="990"/>
      <c r="AX44" s="990"/>
      <c r="AY44" s="990"/>
      <c r="AZ44" s="718" t="s">
        <v>1140</v>
      </c>
      <c r="BA44" s="718"/>
      <c r="BB44" s="718"/>
    </row>
    <row r="45" spans="1:54" ht="6" customHeight="1" x14ac:dyDescent="0.15">
      <c r="A45" s="1015"/>
      <c r="B45" s="1015"/>
      <c r="C45" s="1015"/>
      <c r="D45" s="1015"/>
      <c r="E45" s="1015"/>
      <c r="F45" s="1015"/>
      <c r="G45" s="1015"/>
      <c r="H45" s="1015"/>
      <c r="I45" s="1015"/>
      <c r="J45" s="1015"/>
      <c r="K45" s="1015"/>
      <c r="L45" s="1015"/>
      <c r="M45" s="1015"/>
      <c r="N45" s="1015"/>
      <c r="O45" s="1015"/>
      <c r="P45" s="1015"/>
      <c r="Q45" s="1015"/>
      <c r="R45" s="1015"/>
      <c r="S45" s="1015"/>
      <c r="T45" s="1015"/>
      <c r="U45" s="1015"/>
      <c r="V45" s="1015"/>
      <c r="W45" s="1015"/>
      <c r="X45" s="1015"/>
      <c r="Y45" s="1015"/>
      <c r="Z45" s="574"/>
      <c r="AA45" s="574"/>
      <c r="AB45" s="574"/>
      <c r="AC45" s="574"/>
      <c r="AD45" s="718"/>
      <c r="AE45" s="718"/>
      <c r="AF45" s="718"/>
      <c r="AG45" s="718"/>
      <c r="AH45" s="718"/>
      <c r="AI45" s="994"/>
      <c r="AJ45" s="994"/>
      <c r="AK45" s="994"/>
      <c r="AL45" s="994"/>
      <c r="AM45" s="990"/>
      <c r="AN45" s="990"/>
      <c r="AO45" s="990"/>
      <c r="AP45" s="990"/>
      <c r="AQ45" s="990"/>
      <c r="AR45" s="990"/>
      <c r="AS45" s="990"/>
      <c r="AT45" s="990"/>
      <c r="AU45" s="990"/>
      <c r="AV45" s="990"/>
      <c r="AW45" s="990"/>
      <c r="AX45" s="990"/>
      <c r="AY45" s="990"/>
      <c r="AZ45" s="718"/>
      <c r="BA45" s="718"/>
      <c r="BB45" s="718"/>
    </row>
    <row r="46" spans="1:54" ht="6" customHeight="1" x14ac:dyDescent="0.15">
      <c r="A46" s="1015"/>
      <c r="B46" s="1015"/>
      <c r="C46" s="1015"/>
      <c r="D46" s="1015"/>
      <c r="E46" s="1015"/>
      <c r="F46" s="1015"/>
      <c r="G46" s="1015"/>
      <c r="H46" s="1015"/>
      <c r="I46" s="1015"/>
      <c r="J46" s="1015"/>
      <c r="K46" s="1015"/>
      <c r="L46" s="1015"/>
      <c r="M46" s="1015"/>
      <c r="N46" s="1015"/>
      <c r="O46" s="1015"/>
      <c r="P46" s="1015"/>
      <c r="Q46" s="1015"/>
      <c r="R46" s="1015"/>
      <c r="S46" s="1015"/>
      <c r="T46" s="1015"/>
      <c r="U46" s="1015"/>
      <c r="V46" s="1015"/>
      <c r="W46" s="1015"/>
      <c r="X46" s="1015"/>
      <c r="Y46" s="1015"/>
      <c r="Z46" s="574"/>
      <c r="AA46" s="574"/>
      <c r="AB46" s="574"/>
      <c r="AC46" s="574"/>
      <c r="AD46" s="718"/>
      <c r="AE46" s="718"/>
      <c r="AF46" s="718"/>
      <c r="AG46" s="718"/>
      <c r="AH46" s="718"/>
      <c r="AI46" s="994"/>
      <c r="AJ46" s="994"/>
      <c r="AK46" s="994"/>
      <c r="AL46" s="994"/>
      <c r="AM46" s="990"/>
      <c r="AN46" s="990"/>
      <c r="AO46" s="990"/>
      <c r="AP46" s="990"/>
      <c r="AQ46" s="990"/>
      <c r="AR46" s="990"/>
      <c r="AS46" s="990"/>
      <c r="AT46" s="990"/>
      <c r="AU46" s="990"/>
      <c r="AV46" s="990"/>
      <c r="AW46" s="990"/>
      <c r="AX46" s="990"/>
      <c r="AY46" s="990"/>
      <c r="AZ46" s="718"/>
      <c r="BA46" s="718"/>
      <c r="BB46" s="718"/>
    </row>
    <row r="47" spans="1:54" ht="6" customHeight="1" x14ac:dyDescent="0.15">
      <c r="A47" s="1015"/>
      <c r="B47" s="1015"/>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5"/>
      <c r="Y47" s="1015"/>
      <c r="Z47" s="574"/>
      <c r="AA47" s="574"/>
      <c r="AB47" s="574"/>
      <c r="AC47" s="574"/>
      <c r="AD47" s="718"/>
      <c r="AE47" s="718"/>
      <c r="AF47" s="718"/>
      <c r="AG47" s="718"/>
      <c r="AH47" s="718"/>
      <c r="AI47" s="994"/>
      <c r="AJ47" s="994"/>
      <c r="AK47" s="994"/>
      <c r="AL47" s="994"/>
      <c r="AM47" s="990"/>
      <c r="AN47" s="990"/>
      <c r="AO47" s="990"/>
      <c r="AP47" s="990"/>
      <c r="AQ47" s="990"/>
      <c r="AR47" s="990"/>
      <c r="AS47" s="990"/>
      <c r="AT47" s="990"/>
      <c r="AU47" s="990"/>
      <c r="AV47" s="990"/>
      <c r="AW47" s="990"/>
      <c r="AX47" s="990"/>
      <c r="AY47" s="990"/>
      <c r="AZ47" s="718"/>
      <c r="BA47" s="718"/>
      <c r="BB47" s="718"/>
    </row>
    <row r="48" spans="1:54" ht="6" customHeight="1" x14ac:dyDescent="0.15">
      <c r="A48" s="1015"/>
      <c r="B48" s="1015"/>
      <c r="C48" s="1015"/>
      <c r="D48" s="1015"/>
      <c r="E48" s="1015"/>
      <c r="F48" s="1015"/>
      <c r="G48" s="1015"/>
      <c r="H48" s="1015"/>
      <c r="I48" s="1015"/>
      <c r="J48" s="1015"/>
      <c r="K48" s="1015"/>
      <c r="L48" s="1015"/>
      <c r="M48" s="1015"/>
      <c r="N48" s="1015"/>
      <c r="O48" s="1015"/>
      <c r="P48" s="1015"/>
      <c r="Q48" s="1015"/>
      <c r="R48" s="1015"/>
      <c r="S48" s="1015"/>
      <c r="T48" s="1015"/>
      <c r="U48" s="1015"/>
      <c r="V48" s="1015"/>
      <c r="W48" s="1015"/>
      <c r="X48" s="1015"/>
      <c r="Y48" s="1015"/>
      <c r="Z48" s="574"/>
      <c r="AA48" s="574"/>
      <c r="AB48" s="574"/>
      <c r="AC48" s="574"/>
      <c r="AD48" s="718"/>
      <c r="AE48" s="718"/>
      <c r="AF48" s="718"/>
      <c r="AG48" s="718"/>
      <c r="AH48" s="718"/>
      <c r="AI48" s="993" t="s">
        <v>508</v>
      </c>
      <c r="AJ48" s="994"/>
      <c r="AK48" s="994"/>
      <c r="AL48" s="994"/>
      <c r="AM48" s="15"/>
      <c r="AN48" s="15"/>
      <c r="AO48" s="15"/>
      <c r="AP48" s="15"/>
      <c r="AQ48" s="15"/>
      <c r="AR48" s="15"/>
      <c r="AS48" s="15"/>
      <c r="AT48" s="15"/>
      <c r="AU48" s="15"/>
      <c r="AV48" s="15"/>
      <c r="AW48" s="15"/>
      <c r="AX48" s="15"/>
      <c r="AY48" s="15"/>
      <c r="AZ48" s="15"/>
      <c r="BA48" s="15"/>
      <c r="BB48" s="15"/>
    </row>
    <row r="49" spans="1:54" ht="6" customHeight="1" x14ac:dyDescent="0.15">
      <c r="A49" s="992" t="s">
        <v>509</v>
      </c>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574"/>
      <c r="AA49" s="574"/>
      <c r="AB49" s="574"/>
      <c r="AC49" s="574"/>
      <c r="AD49" s="718"/>
      <c r="AE49" s="718"/>
      <c r="AF49" s="718"/>
      <c r="AG49" s="718"/>
      <c r="AH49" s="718"/>
      <c r="AI49" s="994"/>
      <c r="AJ49" s="994"/>
      <c r="AK49" s="994"/>
      <c r="AL49" s="994"/>
      <c r="AM49" s="1000" t="str">
        <f>'01.入会申込書'!AF45</f>
        <v>明治</v>
      </c>
      <c r="AN49" s="1016"/>
      <c r="AO49" s="1017" t="str">
        <f>'01.入会申込書'!AJ45</f>
        <v/>
      </c>
      <c r="AP49" s="1017"/>
      <c r="AQ49" s="990" t="s">
        <v>510</v>
      </c>
      <c r="AR49" s="1018" t="str">
        <f>'01.入会申込書'!AP45</f>
        <v/>
      </c>
      <c r="AS49" s="1019"/>
      <c r="AT49" s="990" t="s">
        <v>511</v>
      </c>
      <c r="AU49" s="1018" t="str">
        <f>'01.入会申込書'!AT45</f>
        <v/>
      </c>
      <c r="AV49" s="1019"/>
      <c r="AW49" s="990" t="s">
        <v>512</v>
      </c>
      <c r="AX49" s="990" t="s">
        <v>513</v>
      </c>
      <c r="AY49" s="15"/>
      <c r="AZ49" s="15"/>
      <c r="BA49" s="15"/>
      <c r="BB49" s="15"/>
    </row>
    <row r="50" spans="1:54" ht="6" customHeight="1" x14ac:dyDescent="0.15">
      <c r="A50" s="994"/>
      <c r="B50" s="994"/>
      <c r="C50" s="994"/>
      <c r="D50" s="994"/>
      <c r="E50" s="994"/>
      <c r="F50" s="994"/>
      <c r="G50" s="994"/>
      <c r="H50" s="994"/>
      <c r="I50" s="994"/>
      <c r="J50" s="994"/>
      <c r="K50" s="994"/>
      <c r="L50" s="994"/>
      <c r="M50" s="994"/>
      <c r="N50" s="994"/>
      <c r="O50" s="994"/>
      <c r="P50" s="994"/>
      <c r="Q50" s="994"/>
      <c r="R50" s="994"/>
      <c r="S50" s="994"/>
      <c r="T50" s="994"/>
      <c r="U50" s="994"/>
      <c r="V50" s="994"/>
      <c r="W50" s="994"/>
      <c r="X50" s="994"/>
      <c r="Y50" s="994"/>
      <c r="Z50" s="574"/>
      <c r="AA50" s="574"/>
      <c r="AB50" s="574"/>
      <c r="AC50" s="574"/>
      <c r="AD50" s="718"/>
      <c r="AE50" s="718"/>
      <c r="AF50" s="718"/>
      <c r="AG50" s="718"/>
      <c r="AH50" s="718"/>
      <c r="AI50" s="994"/>
      <c r="AJ50" s="994"/>
      <c r="AK50" s="994"/>
      <c r="AL50" s="994"/>
      <c r="AM50" s="1016"/>
      <c r="AN50" s="1016"/>
      <c r="AO50" s="1017"/>
      <c r="AP50" s="1017"/>
      <c r="AQ50" s="997"/>
      <c r="AR50" s="1019"/>
      <c r="AS50" s="1019"/>
      <c r="AT50" s="997"/>
      <c r="AU50" s="1019"/>
      <c r="AV50" s="1019"/>
      <c r="AW50" s="997"/>
      <c r="AX50" s="975"/>
      <c r="AY50" s="15"/>
      <c r="AZ50" s="15"/>
      <c r="BA50" s="15"/>
      <c r="BB50" s="15"/>
    </row>
    <row r="51" spans="1:54" ht="6" customHeight="1" x14ac:dyDescent="0.15">
      <c r="A51" s="994"/>
      <c r="B51" s="994"/>
      <c r="C51" s="994"/>
      <c r="D51" s="994"/>
      <c r="E51" s="994"/>
      <c r="F51" s="994"/>
      <c r="G51" s="994"/>
      <c r="H51" s="994"/>
      <c r="I51" s="994"/>
      <c r="J51" s="994"/>
      <c r="K51" s="994"/>
      <c r="L51" s="994"/>
      <c r="M51" s="994"/>
      <c r="N51" s="994"/>
      <c r="O51" s="994"/>
      <c r="P51" s="994"/>
      <c r="Q51" s="994"/>
      <c r="R51" s="994"/>
      <c r="S51" s="994"/>
      <c r="T51" s="994"/>
      <c r="U51" s="994"/>
      <c r="V51" s="994"/>
      <c r="W51" s="994"/>
      <c r="X51" s="994"/>
      <c r="Y51" s="994"/>
      <c r="Z51" s="574"/>
      <c r="AA51" s="574"/>
      <c r="AB51" s="574"/>
      <c r="AC51" s="574"/>
      <c r="AD51" s="718"/>
      <c r="AE51" s="718"/>
      <c r="AF51" s="718"/>
      <c r="AG51" s="718"/>
      <c r="AH51" s="718"/>
      <c r="AI51" s="994"/>
      <c r="AJ51" s="994"/>
      <c r="AK51" s="994"/>
      <c r="AL51" s="994"/>
      <c r="AM51" s="15"/>
      <c r="AN51" s="15"/>
      <c r="AO51" s="15"/>
      <c r="AP51" s="15"/>
      <c r="AQ51" s="15"/>
      <c r="AR51" s="15"/>
      <c r="AS51" s="15"/>
      <c r="AT51" s="15"/>
      <c r="AU51" s="15"/>
      <c r="AV51" s="15"/>
      <c r="AW51" s="15"/>
      <c r="AX51" s="15"/>
      <c r="AY51" s="15"/>
      <c r="AZ51" s="15"/>
      <c r="BA51" s="15"/>
      <c r="BB51" s="15"/>
    </row>
    <row r="52" spans="1:54" ht="6" customHeight="1" x14ac:dyDescent="0.15">
      <c r="A52" s="992" t="s">
        <v>514</v>
      </c>
      <c r="B52" s="994"/>
      <c r="C52" s="994"/>
      <c r="D52" s="994"/>
      <c r="E52" s="994"/>
      <c r="F52" s="994"/>
      <c r="G52" s="994"/>
      <c r="H52" s="994"/>
      <c r="I52" s="994"/>
      <c r="J52" s="994"/>
      <c r="K52" s="994"/>
      <c r="L52" s="994"/>
      <c r="M52" s="994"/>
      <c r="N52" s="994"/>
      <c r="O52" s="994"/>
      <c r="P52" s="994"/>
      <c r="Q52" s="994"/>
      <c r="R52" s="994"/>
      <c r="S52" s="994"/>
      <c r="T52" s="994"/>
      <c r="U52" s="994"/>
      <c r="V52" s="994"/>
      <c r="W52" s="994"/>
      <c r="X52" s="994"/>
      <c r="Y52" s="994"/>
      <c r="Z52" s="574"/>
      <c r="AA52" s="574"/>
      <c r="AB52" s="574"/>
      <c r="AC52" s="574"/>
      <c r="AD52" s="718"/>
      <c r="AE52" s="718"/>
      <c r="AF52" s="718"/>
      <c r="AG52" s="718"/>
      <c r="AH52" s="718"/>
      <c r="AI52" s="993" t="s">
        <v>515</v>
      </c>
      <c r="AJ52" s="994"/>
      <c r="AK52" s="994"/>
      <c r="AL52" s="994"/>
      <c r="AM52" s="49"/>
      <c r="AN52" s="49"/>
      <c r="AO52" s="49"/>
      <c r="AP52" s="49"/>
      <c r="AQ52" s="49"/>
      <c r="AR52" s="49"/>
      <c r="AS52" s="49"/>
      <c r="AT52" s="49"/>
      <c r="AU52" s="49"/>
      <c r="AV52" s="49"/>
      <c r="AW52" s="49"/>
      <c r="AX52" s="49"/>
      <c r="AY52" s="49"/>
      <c r="AZ52" s="49"/>
      <c r="BA52" s="49"/>
      <c r="BB52" s="49"/>
    </row>
    <row r="53" spans="1:54" ht="6" customHeight="1" x14ac:dyDescent="0.15">
      <c r="A53" s="994"/>
      <c r="B53" s="994"/>
      <c r="C53" s="994"/>
      <c r="D53" s="994"/>
      <c r="E53" s="994"/>
      <c r="F53" s="994"/>
      <c r="G53" s="994"/>
      <c r="H53" s="994"/>
      <c r="I53" s="994"/>
      <c r="J53" s="994"/>
      <c r="K53" s="994"/>
      <c r="L53" s="994"/>
      <c r="M53" s="994"/>
      <c r="N53" s="994"/>
      <c r="O53" s="994"/>
      <c r="P53" s="994"/>
      <c r="Q53" s="994"/>
      <c r="R53" s="994"/>
      <c r="S53" s="994"/>
      <c r="T53" s="994"/>
      <c r="U53" s="994"/>
      <c r="V53" s="994"/>
      <c r="W53" s="994"/>
      <c r="X53" s="994"/>
      <c r="Y53" s="994"/>
      <c r="Z53" s="574"/>
      <c r="AA53" s="574"/>
      <c r="AB53" s="574"/>
      <c r="AC53" s="574"/>
      <c r="AD53" s="718"/>
      <c r="AE53" s="718"/>
      <c r="AF53" s="718"/>
      <c r="AG53" s="718"/>
      <c r="AH53" s="718"/>
      <c r="AI53" s="994"/>
      <c r="AJ53" s="994"/>
      <c r="AK53" s="994"/>
      <c r="AL53" s="994"/>
      <c r="AM53" s="1000" t="str">
        <f>'01.入会申込書'!AG48</f>
        <v/>
      </c>
      <c r="AN53" s="1001"/>
      <c r="AO53" s="1001"/>
      <c r="AP53" s="718" t="s">
        <v>516</v>
      </c>
      <c r="AQ53" s="1000" t="str">
        <f>'01.入会申込書'!AM48</f>
        <v/>
      </c>
      <c r="AR53" s="1001"/>
      <c r="AS53" s="1001"/>
      <c r="AT53" s="718" t="s">
        <v>517</v>
      </c>
      <c r="AU53" s="1000" t="str">
        <f>'01.入会申込書'!AS48</f>
        <v/>
      </c>
      <c r="AV53" s="1001"/>
      <c r="AW53" s="1001"/>
      <c r="AX53" s="49"/>
      <c r="AY53" s="49"/>
      <c r="AZ53" s="49"/>
      <c r="BA53" s="49"/>
      <c r="BB53" s="49"/>
    </row>
    <row r="54" spans="1:54" ht="6" customHeight="1" x14ac:dyDescent="0.15">
      <c r="A54" s="994"/>
      <c r="B54" s="994"/>
      <c r="C54" s="994"/>
      <c r="D54" s="994"/>
      <c r="E54" s="994"/>
      <c r="F54" s="994"/>
      <c r="G54" s="994"/>
      <c r="H54" s="994"/>
      <c r="I54" s="994"/>
      <c r="J54" s="994"/>
      <c r="K54" s="994"/>
      <c r="L54" s="994"/>
      <c r="M54" s="994"/>
      <c r="N54" s="994"/>
      <c r="O54" s="994"/>
      <c r="P54" s="994"/>
      <c r="Q54" s="994"/>
      <c r="R54" s="994"/>
      <c r="S54" s="994"/>
      <c r="T54" s="994"/>
      <c r="U54" s="994"/>
      <c r="V54" s="994"/>
      <c r="W54" s="994"/>
      <c r="X54" s="994"/>
      <c r="Y54" s="994"/>
      <c r="Z54" s="574"/>
      <c r="AA54" s="574"/>
      <c r="AB54" s="574"/>
      <c r="AC54" s="574"/>
      <c r="AD54" s="718"/>
      <c r="AE54" s="718"/>
      <c r="AF54" s="718"/>
      <c r="AG54" s="718"/>
      <c r="AH54" s="718"/>
      <c r="AI54" s="994"/>
      <c r="AJ54" s="994"/>
      <c r="AK54" s="994"/>
      <c r="AL54" s="994"/>
      <c r="AM54" s="1001"/>
      <c r="AN54" s="1001"/>
      <c r="AO54" s="1001"/>
      <c r="AP54" s="976"/>
      <c r="AQ54" s="1001"/>
      <c r="AR54" s="1001"/>
      <c r="AS54" s="1001"/>
      <c r="AT54" s="976"/>
      <c r="AU54" s="1001"/>
      <c r="AV54" s="1001"/>
      <c r="AW54" s="1001"/>
      <c r="AX54" s="49"/>
      <c r="AY54" s="49"/>
      <c r="AZ54" s="49"/>
      <c r="BA54" s="49"/>
      <c r="BB54" s="49"/>
    </row>
    <row r="55" spans="1:54" ht="6" customHeight="1" x14ac:dyDescent="0.15">
      <c r="A55" s="992" t="s">
        <v>518</v>
      </c>
      <c r="B55" s="994"/>
      <c r="C55" s="994"/>
      <c r="D55" s="994"/>
      <c r="E55" s="994"/>
      <c r="F55" s="994"/>
      <c r="G55" s="994"/>
      <c r="H55" s="994"/>
      <c r="I55" s="994"/>
      <c r="J55" s="994"/>
      <c r="K55" s="994"/>
      <c r="L55" s="994"/>
      <c r="M55" s="994"/>
      <c r="N55" s="994"/>
      <c r="O55" s="994"/>
      <c r="P55" s="994"/>
      <c r="Q55" s="994"/>
      <c r="R55" s="994"/>
      <c r="S55" s="994"/>
      <c r="T55" s="994"/>
      <c r="U55" s="994"/>
      <c r="V55" s="994"/>
      <c r="W55" s="994"/>
      <c r="X55" s="994"/>
      <c r="Y55" s="994"/>
      <c r="Z55" s="574"/>
      <c r="AA55" s="574"/>
      <c r="AB55" s="574"/>
      <c r="AC55" s="574"/>
      <c r="AD55" s="718"/>
      <c r="AE55" s="718"/>
      <c r="AF55" s="718"/>
      <c r="AG55" s="718"/>
      <c r="AH55" s="718"/>
      <c r="AI55" s="994"/>
      <c r="AJ55" s="994"/>
      <c r="AK55" s="994"/>
      <c r="AL55" s="994"/>
      <c r="AM55" s="49"/>
      <c r="AN55" s="49"/>
      <c r="AO55" s="49"/>
      <c r="AP55" s="49"/>
      <c r="AQ55" s="49"/>
      <c r="AR55" s="49"/>
      <c r="AS55" s="49"/>
      <c r="AT55" s="49"/>
      <c r="AU55" s="49"/>
      <c r="AV55" s="49"/>
      <c r="AW55" s="49"/>
      <c r="AX55" s="49"/>
      <c r="AY55" s="49"/>
      <c r="AZ55" s="49"/>
      <c r="BA55" s="49"/>
      <c r="BB55" s="49"/>
    </row>
    <row r="56" spans="1:54" ht="6" customHeight="1" x14ac:dyDescent="0.15">
      <c r="A56" s="994"/>
      <c r="B56" s="994"/>
      <c r="C56" s="994"/>
      <c r="D56" s="994"/>
      <c r="E56" s="994"/>
      <c r="F56" s="994"/>
      <c r="G56" s="994"/>
      <c r="H56" s="994"/>
      <c r="I56" s="994"/>
      <c r="J56" s="994"/>
      <c r="K56" s="994"/>
      <c r="L56" s="994"/>
      <c r="M56" s="994"/>
      <c r="N56" s="994"/>
      <c r="O56" s="994"/>
      <c r="P56" s="994"/>
      <c r="Q56" s="994"/>
      <c r="R56" s="994"/>
      <c r="S56" s="994"/>
      <c r="T56" s="994"/>
      <c r="U56" s="994"/>
      <c r="V56" s="994"/>
      <c r="W56" s="994"/>
      <c r="X56" s="994"/>
      <c r="Y56" s="994"/>
      <c r="Z56" s="574"/>
      <c r="AA56" s="574"/>
      <c r="AB56" s="574"/>
      <c r="AC56" s="574"/>
      <c r="AD56" s="718"/>
      <c r="AE56" s="718"/>
      <c r="AF56" s="718"/>
      <c r="AG56" s="718"/>
      <c r="AH56" s="718"/>
      <c r="AI56" s="993" t="s">
        <v>519</v>
      </c>
      <c r="AJ56" s="994"/>
      <c r="AK56" s="994"/>
      <c r="AL56" s="994"/>
      <c r="AM56" s="49"/>
      <c r="AN56" s="49"/>
      <c r="AO56" s="49"/>
      <c r="AP56" s="49"/>
      <c r="AQ56" s="49"/>
      <c r="AR56" s="49"/>
      <c r="AS56" s="49"/>
      <c r="AT56" s="49"/>
      <c r="AU56" s="49"/>
      <c r="AV56" s="49"/>
      <c r="AW56" s="49"/>
      <c r="AX56" s="49"/>
      <c r="AY56" s="49"/>
      <c r="AZ56" s="49"/>
      <c r="BA56" s="49"/>
      <c r="BB56" s="49"/>
    </row>
    <row r="57" spans="1:54" ht="6" customHeight="1" x14ac:dyDescent="0.15">
      <c r="A57" s="994"/>
      <c r="B57" s="994"/>
      <c r="C57" s="994"/>
      <c r="D57" s="994"/>
      <c r="E57" s="994"/>
      <c r="F57" s="994"/>
      <c r="G57" s="994"/>
      <c r="H57" s="994"/>
      <c r="I57" s="994"/>
      <c r="J57" s="994"/>
      <c r="K57" s="994"/>
      <c r="L57" s="994"/>
      <c r="M57" s="994"/>
      <c r="N57" s="994"/>
      <c r="O57" s="994"/>
      <c r="P57" s="994"/>
      <c r="Q57" s="994"/>
      <c r="R57" s="994"/>
      <c r="S57" s="994"/>
      <c r="T57" s="994"/>
      <c r="U57" s="994"/>
      <c r="V57" s="994"/>
      <c r="W57" s="994"/>
      <c r="X57" s="994"/>
      <c r="Y57" s="994"/>
      <c r="Z57" s="574"/>
      <c r="AA57" s="574"/>
      <c r="AB57" s="574"/>
      <c r="AC57" s="574"/>
      <c r="AD57" s="718"/>
      <c r="AE57" s="718"/>
      <c r="AF57" s="718"/>
      <c r="AG57" s="718"/>
      <c r="AH57" s="718"/>
      <c r="AI57" s="994"/>
      <c r="AJ57" s="994"/>
      <c r="AK57" s="994"/>
      <c r="AL57" s="994"/>
      <c r="AM57" s="1004">
        <f>(10000000*IF('02.弁済業務保証金分担金納付書'!K35 &lt;&gt; "", '02.弁済業務保証金分担金納付書'!K35, 0))+(5000000*IF('02.弁済業務保証金分担金納付書'!K37 &lt;&gt; "",'02.弁済業務保証金分担金納付書'!K37, 0))</f>
        <v>10000000</v>
      </c>
      <c r="AN57" s="1003"/>
      <c r="AO57" s="1003"/>
      <c r="AP57" s="1003"/>
      <c r="AQ57" s="1003"/>
      <c r="AR57" s="1003"/>
      <c r="AS57" s="1003"/>
      <c r="AT57" s="1003"/>
      <c r="AU57" s="1003"/>
      <c r="AV57" s="1003"/>
      <c r="AW57" s="1003"/>
      <c r="AX57" s="718" t="s">
        <v>520</v>
      </c>
      <c r="AY57" s="49"/>
      <c r="AZ57" s="49"/>
      <c r="BA57" s="49"/>
      <c r="BB57" s="49"/>
    </row>
    <row r="58" spans="1:54" ht="6" customHeight="1" x14ac:dyDescent="0.15">
      <c r="A58" s="992" t="s">
        <v>521</v>
      </c>
      <c r="B58" s="994"/>
      <c r="C58" s="994"/>
      <c r="D58" s="994"/>
      <c r="E58" s="994"/>
      <c r="F58" s="994"/>
      <c r="G58" s="994"/>
      <c r="H58" s="994"/>
      <c r="I58" s="994"/>
      <c r="J58" s="994"/>
      <c r="K58" s="994"/>
      <c r="L58" s="994"/>
      <c r="M58" s="994"/>
      <c r="N58" s="994"/>
      <c r="O58" s="994"/>
      <c r="P58" s="994"/>
      <c r="Q58" s="994"/>
      <c r="R58" s="994"/>
      <c r="S58" s="994"/>
      <c r="T58" s="994"/>
      <c r="U58" s="994"/>
      <c r="V58" s="994"/>
      <c r="W58" s="994"/>
      <c r="X58" s="994"/>
      <c r="Y58" s="994"/>
      <c r="Z58" s="574"/>
      <c r="AA58" s="574"/>
      <c r="AB58" s="574"/>
      <c r="AC58" s="574"/>
      <c r="AD58" s="718"/>
      <c r="AE58" s="718"/>
      <c r="AF58" s="718"/>
      <c r="AG58" s="718"/>
      <c r="AH58" s="718"/>
      <c r="AI58" s="994"/>
      <c r="AJ58" s="994"/>
      <c r="AK58" s="994"/>
      <c r="AL58" s="994"/>
      <c r="AM58" s="1003"/>
      <c r="AN58" s="1003"/>
      <c r="AO58" s="1003"/>
      <c r="AP58" s="1003"/>
      <c r="AQ58" s="1003"/>
      <c r="AR58" s="1003"/>
      <c r="AS58" s="1003"/>
      <c r="AT58" s="1003"/>
      <c r="AU58" s="1003"/>
      <c r="AV58" s="1003"/>
      <c r="AW58" s="1003"/>
      <c r="AX58" s="976"/>
      <c r="AY58" s="49"/>
      <c r="AZ58" s="49"/>
      <c r="BA58" s="49"/>
      <c r="BB58" s="49"/>
    </row>
    <row r="59" spans="1:54" ht="6" customHeight="1" x14ac:dyDescent="0.15">
      <c r="A59" s="994"/>
      <c r="B59" s="994"/>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574"/>
      <c r="AA59" s="574"/>
      <c r="AB59" s="574"/>
      <c r="AC59" s="574"/>
      <c r="AD59" s="718"/>
      <c r="AE59" s="718"/>
      <c r="AF59" s="718"/>
      <c r="AG59" s="718"/>
      <c r="AH59" s="718"/>
      <c r="AI59" s="994"/>
      <c r="AJ59" s="994"/>
      <c r="AK59" s="994"/>
      <c r="AL59" s="994"/>
      <c r="AM59" s="49"/>
      <c r="AN59" s="49"/>
      <c r="AO59" s="49"/>
      <c r="AP59" s="49"/>
      <c r="AQ59" s="49"/>
      <c r="AR59" s="49"/>
      <c r="AS59" s="49"/>
      <c r="AT59" s="49"/>
      <c r="AU59" s="49"/>
      <c r="AV59" s="49"/>
      <c r="AW59" s="49"/>
      <c r="AX59" s="49"/>
      <c r="AY59" s="49"/>
      <c r="AZ59" s="49"/>
      <c r="BA59" s="49"/>
      <c r="BB59" s="49"/>
    </row>
    <row r="60" spans="1:54" ht="6" customHeight="1" x14ac:dyDescent="0.15">
      <c r="A60" s="994"/>
      <c r="B60" s="994"/>
      <c r="C60" s="994"/>
      <c r="D60" s="994"/>
      <c r="E60" s="994"/>
      <c r="F60" s="994"/>
      <c r="G60" s="994"/>
      <c r="H60" s="994"/>
      <c r="I60" s="994"/>
      <c r="J60" s="994"/>
      <c r="K60" s="994"/>
      <c r="L60" s="994"/>
      <c r="M60" s="994"/>
      <c r="N60" s="994"/>
      <c r="O60" s="994"/>
      <c r="P60" s="994"/>
      <c r="Q60" s="994"/>
      <c r="R60" s="994"/>
      <c r="S60" s="994"/>
      <c r="T60" s="994"/>
      <c r="U60" s="994"/>
      <c r="V60" s="994"/>
      <c r="W60" s="994"/>
      <c r="X60" s="994"/>
      <c r="Y60" s="994"/>
      <c r="Z60" s="574"/>
      <c r="AA60" s="574"/>
      <c r="AB60" s="574"/>
      <c r="AC60" s="574"/>
      <c r="AD60" s="718"/>
      <c r="AE60" s="718"/>
      <c r="AF60" s="718"/>
      <c r="AG60" s="718"/>
      <c r="AH60" s="718"/>
      <c r="AI60" s="718"/>
      <c r="AJ60" s="718"/>
      <c r="AK60" s="718"/>
      <c r="AL60" s="718"/>
      <c r="AM60" s="718"/>
      <c r="AN60" s="718"/>
      <c r="AO60" s="718"/>
      <c r="AP60" s="718"/>
      <c r="AQ60" s="718"/>
      <c r="AR60" s="718"/>
      <c r="AS60" s="718"/>
      <c r="AT60" s="718"/>
      <c r="AU60" s="718"/>
      <c r="AV60" s="718"/>
      <c r="AW60" s="718"/>
      <c r="AX60" s="718"/>
      <c r="AY60" s="718"/>
      <c r="AZ60" s="718"/>
      <c r="BA60" s="718"/>
      <c r="BB60" s="718"/>
    </row>
    <row r="61" spans="1:54" ht="6" customHeight="1" x14ac:dyDescent="0.15">
      <c r="A61" s="990" t="s">
        <v>522</v>
      </c>
      <c r="B61" s="990"/>
      <c r="C61" s="990"/>
      <c r="D61" s="990"/>
      <c r="E61" s="990"/>
      <c r="F61" s="990"/>
      <c r="G61" s="990"/>
      <c r="H61" s="990"/>
      <c r="I61" s="990"/>
      <c r="J61" s="990"/>
      <c r="K61" s="990"/>
      <c r="L61" s="990"/>
      <c r="M61" s="990"/>
      <c r="N61" s="990"/>
      <c r="O61" s="990"/>
      <c r="P61" s="990"/>
      <c r="Q61" s="990"/>
      <c r="R61" s="990"/>
      <c r="S61" s="990"/>
      <c r="T61" s="990"/>
      <c r="U61" s="990"/>
      <c r="V61" s="990"/>
      <c r="W61" s="990"/>
      <c r="X61" s="990"/>
      <c r="Y61" s="990"/>
      <c r="Z61" s="574"/>
      <c r="AA61" s="574"/>
      <c r="AB61" s="574"/>
      <c r="AC61" s="574"/>
      <c r="AD61" s="718"/>
      <c r="AE61" s="718"/>
      <c r="AF61" s="718"/>
      <c r="AG61" s="718"/>
      <c r="AH61" s="718"/>
      <c r="AI61" s="718"/>
      <c r="AJ61" s="718"/>
      <c r="AK61" s="718"/>
      <c r="AL61" s="718"/>
      <c r="AM61" s="718"/>
      <c r="AN61" s="718"/>
      <c r="AO61" s="718"/>
      <c r="AP61" s="718"/>
      <c r="AQ61" s="718"/>
      <c r="AR61" s="718"/>
      <c r="AS61" s="718"/>
      <c r="AT61" s="718"/>
      <c r="AU61" s="718"/>
      <c r="AV61" s="718"/>
      <c r="AW61" s="718"/>
      <c r="AX61" s="718"/>
      <c r="AY61" s="718"/>
      <c r="AZ61" s="718"/>
      <c r="BA61" s="718"/>
      <c r="BB61" s="718"/>
    </row>
    <row r="62" spans="1:54" ht="6" customHeight="1" x14ac:dyDescent="0.15">
      <c r="A62" s="990"/>
      <c r="B62" s="990"/>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574"/>
      <c r="AA62" s="574"/>
      <c r="AB62" s="574"/>
      <c r="AC62" s="574"/>
      <c r="AD62" s="1007" t="s">
        <v>523</v>
      </c>
      <c r="AE62" s="1007"/>
      <c r="AF62" s="1007"/>
      <c r="AG62" s="1007"/>
      <c r="AH62" s="1007"/>
      <c r="AI62" s="993" t="s">
        <v>524</v>
      </c>
      <c r="AJ62" s="994"/>
      <c r="AK62" s="994"/>
      <c r="AL62" s="994"/>
      <c r="AM62" s="1009"/>
      <c r="AN62" s="1009"/>
      <c r="AO62" s="1009"/>
      <c r="AP62" s="1009"/>
      <c r="AQ62" s="1009"/>
      <c r="AR62" s="1009"/>
      <c r="AS62" s="1009"/>
      <c r="AT62" s="1009"/>
      <c r="AU62" s="1009"/>
      <c r="AV62" s="1009"/>
      <c r="AW62" s="1009"/>
      <c r="AX62" s="1009"/>
      <c r="AY62" s="1009"/>
      <c r="AZ62" s="1009"/>
      <c r="BA62" s="1009"/>
      <c r="BB62" s="1009"/>
    </row>
    <row r="63" spans="1:54" ht="6" customHeight="1" x14ac:dyDescent="0.15">
      <c r="A63" s="990"/>
      <c r="B63" s="990"/>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574"/>
      <c r="AA63" s="574"/>
      <c r="AB63" s="574"/>
      <c r="AC63" s="574"/>
      <c r="AD63" s="1007"/>
      <c r="AE63" s="1007"/>
      <c r="AF63" s="1007"/>
      <c r="AG63" s="1007"/>
      <c r="AH63" s="1007"/>
      <c r="AI63" s="994"/>
      <c r="AJ63" s="994"/>
      <c r="AK63" s="994"/>
      <c r="AL63" s="994"/>
      <c r="AM63" s="1009"/>
      <c r="AN63" s="1009"/>
      <c r="AO63" s="1009"/>
      <c r="AP63" s="1009"/>
      <c r="AQ63" s="1009"/>
      <c r="AR63" s="1009"/>
      <c r="AS63" s="1009"/>
      <c r="AT63" s="1009"/>
      <c r="AU63" s="1009"/>
      <c r="AV63" s="1009"/>
      <c r="AW63" s="1009"/>
      <c r="AX63" s="1009"/>
      <c r="AY63" s="1009"/>
      <c r="AZ63" s="1009"/>
      <c r="BA63" s="1009"/>
      <c r="BB63" s="1009"/>
    </row>
    <row r="64" spans="1:54" ht="6" customHeight="1" x14ac:dyDescent="0.15">
      <c r="A64" s="992" t="s">
        <v>525</v>
      </c>
      <c r="B64" s="992"/>
      <c r="C64" s="992"/>
      <c r="D64" s="992"/>
      <c r="E64" s="992"/>
      <c r="F64" s="992"/>
      <c r="G64" s="992"/>
      <c r="H64" s="992"/>
      <c r="I64" s="992"/>
      <c r="J64" s="992"/>
      <c r="K64" s="992"/>
      <c r="L64" s="992"/>
      <c r="M64" s="992"/>
      <c r="N64" s="992"/>
      <c r="O64" s="992"/>
      <c r="P64" s="992"/>
      <c r="Q64" s="992"/>
      <c r="R64" s="992"/>
      <c r="S64" s="992"/>
      <c r="T64" s="992"/>
      <c r="U64" s="992"/>
      <c r="V64" s="992"/>
      <c r="W64" s="992"/>
      <c r="X64" s="992"/>
      <c r="Y64" s="992"/>
      <c r="Z64" s="574"/>
      <c r="AA64" s="574"/>
      <c r="AB64" s="574"/>
      <c r="AC64" s="574"/>
      <c r="AD64" s="1007"/>
      <c r="AE64" s="1007"/>
      <c r="AF64" s="1007"/>
      <c r="AG64" s="1007"/>
      <c r="AH64" s="1007"/>
      <c r="AI64" s="994"/>
      <c r="AJ64" s="994"/>
      <c r="AK64" s="994"/>
      <c r="AL64" s="994"/>
      <c r="AM64" s="1009"/>
      <c r="AN64" s="1009"/>
      <c r="AO64" s="1009"/>
      <c r="AP64" s="1009"/>
      <c r="AQ64" s="1009"/>
      <c r="AR64" s="1009"/>
      <c r="AS64" s="1009"/>
      <c r="AT64" s="1009"/>
      <c r="AU64" s="1009"/>
      <c r="AV64" s="1009"/>
      <c r="AW64" s="1009"/>
      <c r="AX64" s="1009"/>
      <c r="AY64" s="1009"/>
      <c r="AZ64" s="1009"/>
      <c r="BA64" s="1009"/>
      <c r="BB64" s="1009"/>
    </row>
    <row r="65" spans="1:54" ht="6" customHeight="1" x14ac:dyDescent="0.15">
      <c r="A65" s="992"/>
      <c r="B65" s="992"/>
      <c r="C65" s="992"/>
      <c r="D65" s="992"/>
      <c r="E65" s="992"/>
      <c r="F65" s="992"/>
      <c r="G65" s="992"/>
      <c r="H65" s="992"/>
      <c r="I65" s="992"/>
      <c r="J65" s="992"/>
      <c r="K65" s="992"/>
      <c r="L65" s="992"/>
      <c r="M65" s="992"/>
      <c r="N65" s="992"/>
      <c r="O65" s="992"/>
      <c r="P65" s="992"/>
      <c r="Q65" s="992"/>
      <c r="R65" s="992"/>
      <c r="S65" s="992"/>
      <c r="T65" s="992"/>
      <c r="U65" s="992"/>
      <c r="V65" s="992"/>
      <c r="W65" s="992"/>
      <c r="X65" s="992"/>
      <c r="Y65" s="992"/>
      <c r="Z65" s="574"/>
      <c r="AA65" s="574"/>
      <c r="AB65" s="574"/>
      <c r="AC65" s="574"/>
      <c r="AD65" s="1007"/>
      <c r="AE65" s="1007"/>
      <c r="AF65" s="1007"/>
      <c r="AG65" s="1007"/>
      <c r="AH65" s="1007"/>
      <c r="AI65" s="994"/>
      <c r="AJ65" s="994"/>
      <c r="AK65" s="994"/>
      <c r="AL65" s="994"/>
      <c r="AM65" s="1009"/>
      <c r="AN65" s="1009"/>
      <c r="AO65" s="1009"/>
      <c r="AP65" s="1009"/>
      <c r="AQ65" s="1009"/>
      <c r="AR65" s="1009"/>
      <c r="AS65" s="1009"/>
      <c r="AT65" s="1009"/>
      <c r="AU65" s="1009"/>
      <c r="AV65" s="1009"/>
      <c r="AW65" s="1009"/>
      <c r="AX65" s="1009"/>
      <c r="AY65" s="1009"/>
      <c r="AZ65" s="1009"/>
      <c r="BA65" s="1009"/>
      <c r="BB65" s="1009"/>
    </row>
    <row r="66" spans="1:54" ht="6" customHeight="1" x14ac:dyDescent="0.15">
      <c r="A66" s="992"/>
      <c r="B66" s="992"/>
      <c r="C66" s="992"/>
      <c r="D66" s="992"/>
      <c r="E66" s="992"/>
      <c r="F66" s="992"/>
      <c r="G66" s="992"/>
      <c r="H66" s="992"/>
      <c r="I66" s="992"/>
      <c r="J66" s="992"/>
      <c r="K66" s="992"/>
      <c r="L66" s="992"/>
      <c r="M66" s="992"/>
      <c r="N66" s="992"/>
      <c r="O66" s="992"/>
      <c r="P66" s="992"/>
      <c r="Q66" s="992"/>
      <c r="R66" s="992"/>
      <c r="S66" s="992"/>
      <c r="T66" s="992"/>
      <c r="U66" s="992"/>
      <c r="V66" s="992"/>
      <c r="W66" s="992"/>
      <c r="X66" s="992"/>
      <c r="Y66" s="992"/>
      <c r="Z66" s="574"/>
      <c r="AA66" s="574"/>
      <c r="AB66" s="574"/>
      <c r="AC66" s="574"/>
      <c r="AD66" s="1007"/>
      <c r="AE66" s="1007"/>
      <c r="AF66" s="1007"/>
      <c r="AG66" s="1007"/>
      <c r="AH66" s="1007"/>
      <c r="AI66" s="993" t="s">
        <v>526</v>
      </c>
      <c r="AJ66" s="994"/>
      <c r="AK66" s="994"/>
      <c r="AL66" s="994"/>
      <c r="AM66" s="1009"/>
      <c r="AN66" s="1009"/>
      <c r="AO66" s="1009"/>
      <c r="AP66" s="1009"/>
      <c r="AQ66" s="1009"/>
      <c r="AR66" s="1009"/>
      <c r="AS66" s="1009"/>
      <c r="AT66" s="1009"/>
      <c r="AU66" s="1009"/>
      <c r="AV66" s="1009"/>
      <c r="AW66" s="1009"/>
      <c r="AX66" s="1009"/>
      <c r="AY66" s="1009"/>
      <c r="AZ66" s="1009"/>
      <c r="BA66" s="1009"/>
      <c r="BB66" s="1009"/>
    </row>
    <row r="67" spans="1:54" ht="6" customHeight="1" x14ac:dyDescent="0.15">
      <c r="A67" s="992" t="s">
        <v>527</v>
      </c>
      <c r="B67" s="994"/>
      <c r="C67" s="994"/>
      <c r="D67" s="994"/>
      <c r="E67" s="994"/>
      <c r="F67" s="994"/>
      <c r="G67" s="994"/>
      <c r="H67" s="994"/>
      <c r="I67" s="994"/>
      <c r="J67" s="994"/>
      <c r="K67" s="994"/>
      <c r="L67" s="994"/>
      <c r="M67" s="994"/>
      <c r="N67" s="994"/>
      <c r="O67" s="994"/>
      <c r="P67" s="994"/>
      <c r="Q67" s="994"/>
      <c r="R67" s="994"/>
      <c r="S67" s="994"/>
      <c r="T67" s="994"/>
      <c r="U67" s="994"/>
      <c r="V67" s="994"/>
      <c r="W67" s="994"/>
      <c r="X67" s="994"/>
      <c r="Y67" s="994"/>
      <c r="Z67" s="574"/>
      <c r="AA67" s="574"/>
      <c r="AB67" s="574"/>
      <c r="AC67" s="574"/>
      <c r="AD67" s="1007"/>
      <c r="AE67" s="1007"/>
      <c r="AF67" s="1007"/>
      <c r="AG67" s="1007"/>
      <c r="AH67" s="1007"/>
      <c r="AI67" s="994"/>
      <c r="AJ67" s="994"/>
      <c r="AK67" s="994"/>
      <c r="AL67" s="994"/>
      <c r="AM67" s="1009"/>
      <c r="AN67" s="1009"/>
      <c r="AO67" s="1009"/>
      <c r="AP67" s="1009"/>
      <c r="AQ67" s="1009"/>
      <c r="AR67" s="1009"/>
      <c r="AS67" s="1009"/>
      <c r="AT67" s="1009"/>
      <c r="AU67" s="1009"/>
      <c r="AV67" s="1009"/>
      <c r="AW67" s="1009"/>
      <c r="AX67" s="1009"/>
      <c r="AY67" s="1009"/>
      <c r="AZ67" s="1009"/>
      <c r="BA67" s="1009"/>
      <c r="BB67" s="1009"/>
    </row>
    <row r="68" spans="1:54" ht="6" customHeight="1" x14ac:dyDescent="0.15">
      <c r="A68" s="994"/>
      <c r="B68" s="994"/>
      <c r="C68" s="994"/>
      <c r="D68" s="994"/>
      <c r="E68" s="994"/>
      <c r="F68" s="994"/>
      <c r="G68" s="994"/>
      <c r="H68" s="994"/>
      <c r="I68" s="994"/>
      <c r="J68" s="994"/>
      <c r="K68" s="994"/>
      <c r="L68" s="994"/>
      <c r="M68" s="994"/>
      <c r="N68" s="994"/>
      <c r="O68" s="994"/>
      <c r="P68" s="994"/>
      <c r="Q68" s="994"/>
      <c r="R68" s="994"/>
      <c r="S68" s="994"/>
      <c r="T68" s="994"/>
      <c r="U68" s="994"/>
      <c r="V68" s="994"/>
      <c r="W68" s="994"/>
      <c r="X68" s="994"/>
      <c r="Y68" s="994"/>
      <c r="Z68" s="574"/>
      <c r="AA68" s="574"/>
      <c r="AB68" s="574"/>
      <c r="AC68" s="574"/>
      <c r="AD68" s="1007"/>
      <c r="AE68" s="1007"/>
      <c r="AF68" s="1007"/>
      <c r="AG68" s="1007"/>
      <c r="AH68" s="1007"/>
      <c r="AI68" s="994"/>
      <c r="AJ68" s="994"/>
      <c r="AK68" s="994"/>
      <c r="AL68" s="994"/>
      <c r="AM68" s="1009"/>
      <c r="AN68" s="1009"/>
      <c r="AO68" s="1009"/>
      <c r="AP68" s="1009"/>
      <c r="AQ68" s="1009"/>
      <c r="AR68" s="1009"/>
      <c r="AS68" s="1009"/>
      <c r="AT68" s="1009"/>
      <c r="AU68" s="1009"/>
      <c r="AV68" s="1009"/>
      <c r="AW68" s="1009"/>
      <c r="AX68" s="1009"/>
      <c r="AY68" s="1009"/>
      <c r="AZ68" s="1009"/>
      <c r="BA68" s="1009"/>
      <c r="BB68" s="1009"/>
    </row>
    <row r="69" spans="1:54" ht="6" customHeight="1" x14ac:dyDescent="0.15">
      <c r="A69" s="994"/>
      <c r="B69" s="994"/>
      <c r="C69" s="994"/>
      <c r="D69" s="994"/>
      <c r="E69" s="994"/>
      <c r="F69" s="994"/>
      <c r="G69" s="994"/>
      <c r="H69" s="994"/>
      <c r="I69" s="994"/>
      <c r="J69" s="994"/>
      <c r="K69" s="994"/>
      <c r="L69" s="994"/>
      <c r="M69" s="994"/>
      <c r="N69" s="994"/>
      <c r="O69" s="994"/>
      <c r="P69" s="994"/>
      <c r="Q69" s="994"/>
      <c r="R69" s="994"/>
      <c r="S69" s="994"/>
      <c r="T69" s="994"/>
      <c r="U69" s="994"/>
      <c r="V69" s="994"/>
      <c r="W69" s="994"/>
      <c r="X69" s="994"/>
      <c r="Y69" s="994"/>
      <c r="Z69" s="574"/>
      <c r="AA69" s="574"/>
      <c r="AB69" s="574"/>
      <c r="AC69" s="574"/>
      <c r="AD69" s="1007"/>
      <c r="AE69" s="1007"/>
      <c r="AF69" s="1007"/>
      <c r="AG69" s="1007"/>
      <c r="AH69" s="1007"/>
      <c r="AI69" s="994"/>
      <c r="AJ69" s="994"/>
      <c r="AK69" s="994"/>
      <c r="AL69" s="994"/>
      <c r="AM69" s="1009"/>
      <c r="AN69" s="1009"/>
      <c r="AO69" s="1009"/>
      <c r="AP69" s="1009"/>
      <c r="AQ69" s="1009"/>
      <c r="AR69" s="1009"/>
      <c r="AS69" s="1009"/>
      <c r="AT69" s="1009"/>
      <c r="AU69" s="1009"/>
      <c r="AV69" s="1009"/>
      <c r="AW69" s="1009"/>
      <c r="AX69" s="1009"/>
      <c r="AY69" s="1009"/>
      <c r="AZ69" s="1009"/>
      <c r="BA69" s="1009"/>
      <c r="BB69" s="1009"/>
    </row>
    <row r="70" spans="1:54" ht="6" customHeight="1" x14ac:dyDescent="0.15">
      <c r="A70" s="992" t="s">
        <v>528</v>
      </c>
      <c r="B70" s="992"/>
      <c r="C70" s="992"/>
      <c r="D70" s="992"/>
      <c r="E70" s="992"/>
      <c r="F70" s="992"/>
      <c r="G70" s="992"/>
      <c r="H70" s="992"/>
      <c r="I70" s="992"/>
      <c r="J70" s="992"/>
      <c r="K70" s="992"/>
      <c r="L70" s="992"/>
      <c r="M70" s="992"/>
      <c r="N70" s="992"/>
      <c r="O70" s="992"/>
      <c r="P70" s="992"/>
      <c r="Q70" s="992"/>
      <c r="R70" s="992"/>
      <c r="S70" s="992"/>
      <c r="T70" s="992"/>
      <c r="U70" s="992"/>
      <c r="V70" s="992"/>
      <c r="W70" s="992"/>
      <c r="X70" s="992"/>
      <c r="Y70" s="992"/>
      <c r="Z70" s="574"/>
      <c r="AA70" s="574"/>
      <c r="AB70" s="574"/>
      <c r="AC70" s="574"/>
      <c r="AD70" s="1007"/>
      <c r="AE70" s="1007"/>
      <c r="AF70" s="1007"/>
      <c r="AG70" s="1007"/>
      <c r="AH70" s="1007"/>
      <c r="AI70" s="993" t="s">
        <v>529</v>
      </c>
      <c r="AJ70" s="994"/>
      <c r="AK70" s="994"/>
      <c r="AL70" s="994"/>
      <c r="AM70" s="718"/>
      <c r="AN70" s="718"/>
      <c r="AO70" s="718"/>
      <c r="AP70" s="718"/>
      <c r="AQ70" s="718"/>
      <c r="AR70" s="718"/>
      <c r="AS70" s="718"/>
      <c r="AT70" s="718"/>
      <c r="AU70" s="718"/>
      <c r="AV70" s="718"/>
      <c r="AW70" s="718"/>
      <c r="AX70" s="718"/>
      <c r="AY70" s="718"/>
      <c r="AZ70" s="718"/>
      <c r="BA70" s="718"/>
      <c r="BB70" s="718"/>
    </row>
    <row r="71" spans="1:54" ht="6" customHeight="1" x14ac:dyDescent="0.15">
      <c r="A71" s="992"/>
      <c r="B71" s="992"/>
      <c r="C71" s="992"/>
      <c r="D71" s="992"/>
      <c r="E71" s="992"/>
      <c r="F71" s="992"/>
      <c r="G71" s="992"/>
      <c r="H71" s="992"/>
      <c r="I71" s="992"/>
      <c r="J71" s="992"/>
      <c r="K71" s="992"/>
      <c r="L71" s="992"/>
      <c r="M71" s="992"/>
      <c r="N71" s="992"/>
      <c r="O71" s="992"/>
      <c r="P71" s="992"/>
      <c r="Q71" s="992"/>
      <c r="R71" s="992"/>
      <c r="S71" s="992"/>
      <c r="T71" s="992"/>
      <c r="U71" s="992"/>
      <c r="V71" s="992"/>
      <c r="W71" s="992"/>
      <c r="X71" s="992"/>
      <c r="Y71" s="992"/>
      <c r="Z71" s="574"/>
      <c r="AA71" s="574"/>
      <c r="AB71" s="574"/>
      <c r="AC71" s="574"/>
      <c r="AD71" s="1007"/>
      <c r="AE71" s="1007"/>
      <c r="AF71" s="1007"/>
      <c r="AG71" s="1007"/>
      <c r="AH71" s="1007"/>
      <c r="AI71" s="994"/>
      <c r="AJ71" s="994"/>
      <c r="AK71" s="994"/>
      <c r="AL71" s="994"/>
      <c r="AM71" s="718"/>
      <c r="AN71" s="718"/>
      <c r="AO71" s="718"/>
      <c r="AP71" s="718"/>
      <c r="AQ71" s="718"/>
      <c r="AR71" s="718"/>
      <c r="AS71" s="718"/>
      <c r="AT71" s="718"/>
      <c r="AU71" s="718"/>
      <c r="AV71" s="718"/>
      <c r="AW71" s="718"/>
      <c r="AX71" s="718"/>
      <c r="AY71" s="718"/>
      <c r="AZ71" s="718"/>
      <c r="BA71" s="718"/>
      <c r="BB71" s="718"/>
    </row>
    <row r="72" spans="1:54" ht="6" customHeight="1" x14ac:dyDescent="0.15">
      <c r="A72" s="992"/>
      <c r="B72" s="992"/>
      <c r="C72" s="992"/>
      <c r="D72" s="992"/>
      <c r="E72" s="992"/>
      <c r="F72" s="992"/>
      <c r="G72" s="992"/>
      <c r="H72" s="992"/>
      <c r="I72" s="992"/>
      <c r="J72" s="992"/>
      <c r="K72" s="992"/>
      <c r="L72" s="992"/>
      <c r="M72" s="992"/>
      <c r="N72" s="992"/>
      <c r="O72" s="992"/>
      <c r="P72" s="992"/>
      <c r="Q72" s="992"/>
      <c r="R72" s="992"/>
      <c r="S72" s="992"/>
      <c r="T72" s="992"/>
      <c r="U72" s="992"/>
      <c r="V72" s="992"/>
      <c r="W72" s="992"/>
      <c r="X72" s="992"/>
      <c r="Y72" s="992"/>
      <c r="Z72" s="574"/>
      <c r="AA72" s="574"/>
      <c r="AB72" s="574"/>
      <c r="AC72" s="574"/>
      <c r="AD72" s="1007"/>
      <c r="AE72" s="1007"/>
      <c r="AF72" s="1007"/>
      <c r="AG72" s="1007"/>
      <c r="AH72" s="1007"/>
      <c r="AI72" s="994"/>
      <c r="AJ72" s="994"/>
      <c r="AK72" s="994"/>
      <c r="AL72" s="994"/>
      <c r="AM72" s="718"/>
      <c r="AN72" s="718"/>
      <c r="AO72" s="718"/>
      <c r="AP72" s="718"/>
      <c r="AQ72" s="718"/>
      <c r="AR72" s="718"/>
      <c r="AS72" s="718"/>
      <c r="AT72" s="718"/>
      <c r="AU72" s="718"/>
      <c r="AV72" s="718"/>
      <c r="AW72" s="718"/>
      <c r="AX72" s="718"/>
      <c r="AY72" s="718"/>
      <c r="AZ72" s="718"/>
      <c r="BA72" s="718"/>
      <c r="BB72" s="718"/>
    </row>
    <row r="73" spans="1:54" ht="6" customHeight="1" x14ac:dyDescent="0.15">
      <c r="A73" s="992" t="s">
        <v>530</v>
      </c>
      <c r="B73" s="994"/>
      <c r="C73" s="994"/>
      <c r="D73" s="994"/>
      <c r="E73" s="994"/>
      <c r="F73" s="994"/>
      <c r="G73" s="994"/>
      <c r="H73" s="994"/>
      <c r="I73" s="994"/>
      <c r="J73" s="994"/>
      <c r="K73" s="994"/>
      <c r="L73" s="994"/>
      <c r="M73" s="994"/>
      <c r="N73" s="994"/>
      <c r="O73" s="994"/>
      <c r="P73" s="994"/>
      <c r="Q73" s="994"/>
      <c r="R73" s="994"/>
      <c r="S73" s="994"/>
      <c r="T73" s="994"/>
      <c r="U73" s="994"/>
      <c r="V73" s="994"/>
      <c r="W73" s="994"/>
      <c r="X73" s="994"/>
      <c r="Y73" s="994"/>
      <c r="Z73" s="574"/>
      <c r="AA73" s="574"/>
      <c r="AB73" s="574"/>
      <c r="AC73" s="574"/>
      <c r="AD73" s="1007"/>
      <c r="AE73" s="1007"/>
      <c r="AF73" s="1007"/>
      <c r="AG73" s="1007"/>
      <c r="AH73" s="1007"/>
      <c r="AI73" s="994"/>
      <c r="AJ73" s="994"/>
      <c r="AK73" s="994"/>
      <c r="AL73" s="994"/>
      <c r="AM73" s="718"/>
      <c r="AN73" s="718"/>
      <c r="AO73" s="718"/>
      <c r="AP73" s="718"/>
      <c r="AQ73" s="718"/>
      <c r="AR73" s="718"/>
      <c r="AS73" s="718"/>
      <c r="AT73" s="718"/>
      <c r="AU73" s="718"/>
      <c r="AV73" s="718"/>
      <c r="AW73" s="718"/>
      <c r="AX73" s="718"/>
      <c r="AY73" s="718"/>
      <c r="AZ73" s="718"/>
      <c r="BA73" s="718"/>
      <c r="BB73" s="718"/>
    </row>
    <row r="74" spans="1:54" ht="6" customHeight="1" x14ac:dyDescent="0.15">
      <c r="A74" s="994"/>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574"/>
      <c r="AA74" s="574"/>
      <c r="AB74" s="574"/>
      <c r="AC74" s="574"/>
      <c r="AD74" s="1007"/>
      <c r="AE74" s="1007"/>
      <c r="AF74" s="1007"/>
      <c r="AG74" s="1007"/>
      <c r="AH74" s="1007"/>
      <c r="AI74" s="993" t="s">
        <v>531</v>
      </c>
      <c r="AJ74" s="994"/>
      <c r="AK74" s="994"/>
      <c r="AL74" s="994"/>
      <c r="AM74" s="1009"/>
      <c r="AN74" s="1009"/>
      <c r="AO74" s="1009"/>
      <c r="AP74" s="1009"/>
      <c r="AQ74" s="1009"/>
      <c r="AR74" s="1009"/>
      <c r="AS74" s="1009"/>
      <c r="AT74" s="1009"/>
      <c r="AU74" s="1009"/>
      <c r="AV74" s="1009"/>
      <c r="AW74" s="1009"/>
      <c r="AX74" s="1009"/>
      <c r="AY74" s="1009"/>
      <c r="AZ74" s="1009"/>
      <c r="BA74" s="1009"/>
      <c r="BB74" s="1009"/>
    </row>
    <row r="75" spans="1:54" ht="6" customHeight="1" x14ac:dyDescent="0.15">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574"/>
      <c r="AA75" s="574"/>
      <c r="AB75" s="574"/>
      <c r="AC75" s="574"/>
      <c r="AD75" s="1007"/>
      <c r="AE75" s="1007"/>
      <c r="AF75" s="1007"/>
      <c r="AG75" s="1007"/>
      <c r="AH75" s="1007"/>
      <c r="AI75" s="994"/>
      <c r="AJ75" s="994"/>
      <c r="AK75" s="994"/>
      <c r="AL75" s="994"/>
      <c r="AM75" s="1009"/>
      <c r="AN75" s="1009"/>
      <c r="AO75" s="1009"/>
      <c r="AP75" s="1009"/>
      <c r="AQ75" s="1009"/>
      <c r="AR75" s="1009"/>
      <c r="AS75" s="1009"/>
      <c r="AT75" s="1009"/>
      <c r="AU75" s="1009"/>
      <c r="AV75" s="1009"/>
      <c r="AW75" s="1009"/>
      <c r="AX75" s="1009"/>
      <c r="AY75" s="1009"/>
      <c r="AZ75" s="1009"/>
      <c r="BA75" s="1009"/>
      <c r="BB75" s="1009"/>
    </row>
    <row r="76" spans="1:54" ht="6" customHeight="1" x14ac:dyDescent="0.15">
      <c r="A76" s="992" t="s">
        <v>532</v>
      </c>
      <c r="B76" s="994"/>
      <c r="C76" s="994"/>
      <c r="D76" s="994"/>
      <c r="E76" s="994"/>
      <c r="F76" s="994"/>
      <c r="G76" s="994"/>
      <c r="H76" s="994"/>
      <c r="I76" s="994"/>
      <c r="J76" s="994"/>
      <c r="K76" s="994"/>
      <c r="L76" s="994"/>
      <c r="M76" s="994"/>
      <c r="N76" s="994"/>
      <c r="O76" s="994"/>
      <c r="P76" s="994"/>
      <c r="Q76" s="994"/>
      <c r="R76" s="994"/>
      <c r="S76" s="994"/>
      <c r="T76" s="994"/>
      <c r="U76" s="994"/>
      <c r="V76" s="994"/>
      <c r="W76" s="994"/>
      <c r="X76" s="994"/>
      <c r="Y76" s="994"/>
      <c r="Z76" s="574"/>
      <c r="AA76" s="574"/>
      <c r="AB76" s="574"/>
      <c r="AC76" s="574"/>
      <c r="AD76" s="1007"/>
      <c r="AE76" s="1007"/>
      <c r="AF76" s="1007"/>
      <c r="AG76" s="1007"/>
      <c r="AH76" s="1007"/>
      <c r="AI76" s="994"/>
      <c r="AJ76" s="994"/>
      <c r="AK76" s="994"/>
      <c r="AL76" s="994"/>
      <c r="AM76" s="1009"/>
      <c r="AN76" s="1009"/>
      <c r="AO76" s="1009"/>
      <c r="AP76" s="1009"/>
      <c r="AQ76" s="1009"/>
      <c r="AR76" s="1009"/>
      <c r="AS76" s="1009"/>
      <c r="AT76" s="1009"/>
      <c r="AU76" s="1009"/>
      <c r="AV76" s="1009"/>
      <c r="AW76" s="1009"/>
      <c r="AX76" s="1009"/>
      <c r="AY76" s="1009"/>
      <c r="AZ76" s="1009"/>
      <c r="BA76" s="1009"/>
      <c r="BB76" s="1009"/>
    </row>
    <row r="77" spans="1:54" ht="6" customHeight="1" x14ac:dyDescent="0.15">
      <c r="A77" s="994"/>
      <c r="B77" s="994"/>
      <c r="C77" s="994"/>
      <c r="D77" s="994"/>
      <c r="E77" s="994"/>
      <c r="F77" s="994"/>
      <c r="G77" s="994"/>
      <c r="H77" s="994"/>
      <c r="I77" s="994"/>
      <c r="J77" s="994"/>
      <c r="K77" s="994"/>
      <c r="L77" s="994"/>
      <c r="M77" s="994"/>
      <c r="N77" s="994"/>
      <c r="O77" s="994"/>
      <c r="P77" s="994"/>
      <c r="Q77" s="994"/>
      <c r="R77" s="994"/>
      <c r="S77" s="994"/>
      <c r="T77" s="994"/>
      <c r="U77" s="994"/>
      <c r="V77" s="994"/>
      <c r="W77" s="994"/>
      <c r="X77" s="994"/>
      <c r="Y77" s="994"/>
      <c r="Z77" s="574"/>
      <c r="AA77" s="574"/>
      <c r="AB77" s="574"/>
      <c r="AC77" s="574"/>
      <c r="AD77" s="1007"/>
      <c r="AE77" s="1007"/>
      <c r="AF77" s="1007"/>
      <c r="AG77" s="1007"/>
      <c r="AH77" s="1007"/>
      <c r="AI77" s="994"/>
      <c r="AJ77" s="994"/>
      <c r="AK77" s="994"/>
      <c r="AL77" s="994"/>
      <c r="AM77" s="1009"/>
      <c r="AN77" s="1009"/>
      <c r="AO77" s="1009"/>
      <c r="AP77" s="1009"/>
      <c r="AQ77" s="1009"/>
      <c r="AR77" s="1009"/>
      <c r="AS77" s="1009"/>
      <c r="AT77" s="1009"/>
      <c r="AU77" s="1009"/>
      <c r="AV77" s="1009"/>
      <c r="AW77" s="1009"/>
      <c r="AX77" s="1009"/>
      <c r="AY77" s="1009"/>
      <c r="AZ77" s="1009"/>
      <c r="BA77" s="1009"/>
      <c r="BB77" s="1009"/>
    </row>
    <row r="78" spans="1:54" ht="6" customHeight="1" x14ac:dyDescent="0.15">
      <c r="A78" s="994"/>
      <c r="B78" s="994"/>
      <c r="C78" s="994"/>
      <c r="D78" s="994"/>
      <c r="E78" s="994"/>
      <c r="F78" s="994"/>
      <c r="G78" s="994"/>
      <c r="H78" s="994"/>
      <c r="I78" s="994"/>
      <c r="J78" s="994"/>
      <c r="K78" s="994"/>
      <c r="L78" s="994"/>
      <c r="M78" s="994"/>
      <c r="N78" s="994"/>
      <c r="O78" s="994"/>
      <c r="P78" s="994"/>
      <c r="Q78" s="994"/>
      <c r="R78" s="994"/>
      <c r="S78" s="994"/>
      <c r="T78" s="994"/>
      <c r="U78" s="994"/>
      <c r="V78" s="994"/>
      <c r="W78" s="994"/>
      <c r="X78" s="994"/>
      <c r="Y78" s="994"/>
      <c r="Z78" s="574"/>
      <c r="AA78" s="574"/>
      <c r="AB78" s="574"/>
      <c r="AC78" s="574"/>
      <c r="AD78" s="1007"/>
      <c r="AE78" s="1007"/>
      <c r="AF78" s="1007"/>
      <c r="AG78" s="1007"/>
      <c r="AH78" s="1007"/>
      <c r="AI78" s="993" t="s">
        <v>533</v>
      </c>
      <c r="AJ78" s="994"/>
      <c r="AK78" s="994"/>
      <c r="AL78" s="994"/>
      <c r="AM78" s="15"/>
      <c r="AN78" s="15"/>
      <c r="AO78" s="15"/>
      <c r="AP78" s="15"/>
      <c r="AQ78" s="15"/>
      <c r="AR78" s="15"/>
      <c r="AS78" s="15"/>
      <c r="AT78" s="15"/>
      <c r="AU78" s="15"/>
      <c r="AV78" s="15"/>
      <c r="AW78" s="15"/>
      <c r="AX78" s="15"/>
      <c r="AY78" s="15"/>
      <c r="AZ78" s="15"/>
      <c r="BA78" s="15"/>
      <c r="BB78" s="15"/>
    </row>
    <row r="79" spans="1:54" ht="6" customHeight="1" x14ac:dyDescent="0.15">
      <c r="A79" s="992" t="s">
        <v>534</v>
      </c>
      <c r="B79" s="992"/>
      <c r="C79" s="992"/>
      <c r="D79" s="992"/>
      <c r="E79" s="992"/>
      <c r="F79" s="992"/>
      <c r="G79" s="992"/>
      <c r="H79" s="992"/>
      <c r="I79" s="992"/>
      <c r="J79" s="992"/>
      <c r="K79" s="992"/>
      <c r="L79" s="992"/>
      <c r="M79" s="992"/>
      <c r="N79" s="992"/>
      <c r="O79" s="992"/>
      <c r="P79" s="992"/>
      <c r="Q79" s="992"/>
      <c r="R79" s="992"/>
      <c r="S79" s="992"/>
      <c r="T79" s="992"/>
      <c r="U79" s="992"/>
      <c r="V79" s="992"/>
      <c r="W79" s="992"/>
      <c r="X79" s="992"/>
      <c r="Y79" s="992"/>
      <c r="Z79" s="574"/>
      <c r="AA79" s="574"/>
      <c r="AB79" s="574"/>
      <c r="AC79" s="574"/>
      <c r="AD79" s="1007"/>
      <c r="AE79" s="1007"/>
      <c r="AF79" s="1007"/>
      <c r="AG79" s="1007"/>
      <c r="AH79" s="1007"/>
      <c r="AI79" s="994"/>
      <c r="AJ79" s="994"/>
      <c r="AK79" s="994"/>
      <c r="AL79" s="994"/>
      <c r="AM79" s="995"/>
      <c r="AN79" s="996"/>
      <c r="AO79" s="1010"/>
      <c r="AP79" s="1010"/>
      <c r="AQ79" s="990" t="s">
        <v>535</v>
      </c>
      <c r="AR79" s="998"/>
      <c r="AS79" s="999"/>
      <c r="AT79" s="990" t="s">
        <v>536</v>
      </c>
      <c r="AU79" s="998"/>
      <c r="AV79" s="999"/>
      <c r="AW79" s="990" t="s">
        <v>537</v>
      </c>
      <c r="AX79" s="990" t="s">
        <v>538</v>
      </c>
      <c r="AY79" s="15"/>
      <c r="AZ79" s="15"/>
      <c r="BA79" s="15"/>
      <c r="BB79" s="15"/>
    </row>
    <row r="80" spans="1:54" ht="6" customHeight="1" x14ac:dyDescent="0.15">
      <c r="A80" s="992"/>
      <c r="B80" s="992"/>
      <c r="C80" s="992"/>
      <c r="D80" s="992"/>
      <c r="E80" s="992"/>
      <c r="F80" s="992"/>
      <c r="G80" s="992"/>
      <c r="H80" s="992"/>
      <c r="I80" s="992"/>
      <c r="J80" s="992"/>
      <c r="K80" s="992"/>
      <c r="L80" s="992"/>
      <c r="M80" s="992"/>
      <c r="N80" s="992"/>
      <c r="O80" s="992"/>
      <c r="P80" s="992"/>
      <c r="Q80" s="992"/>
      <c r="R80" s="992"/>
      <c r="S80" s="992"/>
      <c r="T80" s="992"/>
      <c r="U80" s="992"/>
      <c r="V80" s="992"/>
      <c r="W80" s="992"/>
      <c r="X80" s="992"/>
      <c r="Y80" s="992"/>
      <c r="Z80" s="574"/>
      <c r="AA80" s="574"/>
      <c r="AB80" s="574"/>
      <c r="AC80" s="574"/>
      <c r="AD80" s="1007"/>
      <c r="AE80" s="1007"/>
      <c r="AF80" s="1007"/>
      <c r="AG80" s="1007"/>
      <c r="AH80" s="1007"/>
      <c r="AI80" s="994"/>
      <c r="AJ80" s="994"/>
      <c r="AK80" s="994"/>
      <c r="AL80" s="994"/>
      <c r="AM80" s="996"/>
      <c r="AN80" s="996"/>
      <c r="AO80" s="1010"/>
      <c r="AP80" s="1010"/>
      <c r="AQ80" s="997"/>
      <c r="AR80" s="999"/>
      <c r="AS80" s="999"/>
      <c r="AT80" s="997"/>
      <c r="AU80" s="999"/>
      <c r="AV80" s="999"/>
      <c r="AW80" s="997"/>
      <c r="AX80" s="975"/>
      <c r="AY80" s="15"/>
      <c r="AZ80" s="15"/>
      <c r="BA80" s="15"/>
      <c r="BB80" s="15"/>
    </row>
    <row r="81" spans="1:54" ht="6" customHeight="1" x14ac:dyDescent="0.15">
      <c r="A81" s="992"/>
      <c r="B81" s="992"/>
      <c r="C81" s="992"/>
      <c r="D81" s="992"/>
      <c r="E81" s="992"/>
      <c r="F81" s="992"/>
      <c r="G81" s="992"/>
      <c r="H81" s="992"/>
      <c r="I81" s="992"/>
      <c r="J81" s="992"/>
      <c r="K81" s="992"/>
      <c r="L81" s="992"/>
      <c r="M81" s="992"/>
      <c r="N81" s="992"/>
      <c r="O81" s="992"/>
      <c r="P81" s="992"/>
      <c r="Q81" s="992"/>
      <c r="R81" s="992"/>
      <c r="S81" s="992"/>
      <c r="T81" s="992"/>
      <c r="U81" s="992"/>
      <c r="V81" s="992"/>
      <c r="W81" s="992"/>
      <c r="X81" s="992"/>
      <c r="Y81" s="992"/>
      <c r="Z81" s="574"/>
      <c r="AA81" s="574"/>
      <c r="AB81" s="574"/>
      <c r="AC81" s="574"/>
      <c r="AD81" s="1007"/>
      <c r="AE81" s="1007"/>
      <c r="AF81" s="1007"/>
      <c r="AG81" s="1007"/>
      <c r="AH81" s="1007"/>
      <c r="AI81" s="994"/>
      <c r="AJ81" s="994"/>
      <c r="AK81" s="994"/>
      <c r="AL81" s="994"/>
      <c r="AM81" s="15"/>
      <c r="AN81" s="15"/>
      <c r="AO81" s="15"/>
      <c r="AP81" s="15"/>
      <c r="AQ81" s="15"/>
      <c r="AR81" s="15"/>
      <c r="AS81" s="15"/>
      <c r="AT81" s="15"/>
      <c r="AU81" s="15"/>
      <c r="AV81" s="15"/>
      <c r="AW81" s="15"/>
      <c r="AX81" s="15"/>
      <c r="AY81" s="15"/>
      <c r="AZ81" s="15"/>
      <c r="BA81" s="15"/>
      <c r="BB81" s="15"/>
    </row>
    <row r="82" spans="1:54" ht="6" customHeight="1" x14ac:dyDescent="0.15">
      <c r="A82" s="992" t="s">
        <v>539</v>
      </c>
      <c r="B82" s="992"/>
      <c r="C82" s="992"/>
      <c r="D82" s="992"/>
      <c r="E82" s="992"/>
      <c r="F82" s="992"/>
      <c r="G82" s="992"/>
      <c r="H82" s="992"/>
      <c r="I82" s="992"/>
      <c r="J82" s="992"/>
      <c r="K82" s="992"/>
      <c r="L82" s="992"/>
      <c r="M82" s="992"/>
      <c r="N82" s="992"/>
      <c r="O82" s="992"/>
      <c r="P82" s="992"/>
      <c r="Q82" s="992"/>
      <c r="R82" s="992"/>
      <c r="S82" s="992"/>
      <c r="T82" s="992"/>
      <c r="U82" s="992"/>
      <c r="V82" s="992"/>
      <c r="W82" s="992"/>
      <c r="X82" s="992"/>
      <c r="Y82" s="992"/>
      <c r="Z82" s="574"/>
      <c r="AA82" s="574"/>
      <c r="AB82" s="574"/>
      <c r="AC82" s="574"/>
      <c r="AD82" s="1007"/>
      <c r="AE82" s="1007"/>
      <c r="AF82" s="1007"/>
      <c r="AG82" s="1007"/>
      <c r="AH82" s="1007"/>
      <c r="AI82" s="993" t="s">
        <v>540</v>
      </c>
      <c r="AJ82" s="994"/>
      <c r="AK82" s="994"/>
      <c r="AL82" s="994"/>
      <c r="AM82" s="49"/>
      <c r="AN82" s="49"/>
      <c r="AO82" s="49"/>
      <c r="AP82" s="49"/>
      <c r="AQ82" s="49"/>
      <c r="AR82" s="49"/>
      <c r="AS82" s="49"/>
      <c r="AT82" s="49"/>
      <c r="AU82" s="49"/>
      <c r="AV82" s="49"/>
      <c r="AW82" s="49"/>
      <c r="AX82" s="49"/>
      <c r="AY82" s="49"/>
      <c r="AZ82" s="49"/>
      <c r="BA82" s="49"/>
      <c r="BB82" s="49"/>
    </row>
    <row r="83" spans="1:54" ht="6" customHeight="1" x14ac:dyDescent="0.15">
      <c r="A83" s="992"/>
      <c r="B83" s="992"/>
      <c r="C83" s="992"/>
      <c r="D83" s="992"/>
      <c r="E83" s="992"/>
      <c r="F83" s="992"/>
      <c r="G83" s="992"/>
      <c r="H83" s="992"/>
      <c r="I83" s="992"/>
      <c r="J83" s="992"/>
      <c r="K83" s="992"/>
      <c r="L83" s="992"/>
      <c r="M83" s="992"/>
      <c r="N83" s="992"/>
      <c r="O83" s="992"/>
      <c r="P83" s="992"/>
      <c r="Q83" s="992"/>
      <c r="R83" s="992"/>
      <c r="S83" s="992"/>
      <c r="T83" s="992"/>
      <c r="U83" s="992"/>
      <c r="V83" s="992"/>
      <c r="W83" s="992"/>
      <c r="X83" s="992"/>
      <c r="Y83" s="992"/>
      <c r="Z83" s="574"/>
      <c r="AA83" s="574"/>
      <c r="AB83" s="574"/>
      <c r="AC83" s="574"/>
      <c r="AD83" s="1007"/>
      <c r="AE83" s="1007"/>
      <c r="AF83" s="1007"/>
      <c r="AG83" s="1007"/>
      <c r="AH83" s="1007"/>
      <c r="AI83" s="994"/>
      <c r="AJ83" s="994"/>
      <c r="AK83" s="994"/>
      <c r="AL83" s="994"/>
      <c r="AM83" s="1002"/>
      <c r="AN83" s="1003"/>
      <c r="AO83" s="1003"/>
      <c r="AP83" s="718" t="s">
        <v>541</v>
      </c>
      <c r="AQ83" s="1002"/>
      <c r="AR83" s="1003"/>
      <c r="AS83" s="1003"/>
      <c r="AT83" s="718" t="s">
        <v>542</v>
      </c>
      <c r="AU83" s="1002"/>
      <c r="AV83" s="1003"/>
      <c r="AW83" s="1003"/>
      <c r="AX83" s="49"/>
      <c r="AY83" s="49"/>
      <c r="AZ83" s="49"/>
      <c r="BA83" s="49"/>
      <c r="BB83" s="49"/>
    </row>
    <row r="84" spans="1:54" ht="6" customHeight="1" x14ac:dyDescent="0.15">
      <c r="A84" s="992"/>
      <c r="B84" s="992"/>
      <c r="C84" s="992"/>
      <c r="D84" s="992"/>
      <c r="E84" s="992"/>
      <c r="F84" s="992"/>
      <c r="G84" s="992"/>
      <c r="H84" s="992"/>
      <c r="I84" s="992"/>
      <c r="J84" s="992"/>
      <c r="K84" s="992"/>
      <c r="L84" s="992"/>
      <c r="M84" s="992"/>
      <c r="N84" s="992"/>
      <c r="O84" s="992"/>
      <c r="P84" s="992"/>
      <c r="Q84" s="992"/>
      <c r="R84" s="992"/>
      <c r="S84" s="992"/>
      <c r="T84" s="992"/>
      <c r="U84" s="992"/>
      <c r="V84" s="992"/>
      <c r="W84" s="992"/>
      <c r="X84" s="992"/>
      <c r="Y84" s="992"/>
      <c r="Z84" s="574"/>
      <c r="AA84" s="574"/>
      <c r="AB84" s="574"/>
      <c r="AC84" s="574"/>
      <c r="AD84" s="1007"/>
      <c r="AE84" s="1007"/>
      <c r="AF84" s="1007"/>
      <c r="AG84" s="1007"/>
      <c r="AH84" s="1007"/>
      <c r="AI84" s="994"/>
      <c r="AJ84" s="994"/>
      <c r="AK84" s="994"/>
      <c r="AL84" s="994"/>
      <c r="AM84" s="1003"/>
      <c r="AN84" s="1003"/>
      <c r="AO84" s="1003"/>
      <c r="AP84" s="976"/>
      <c r="AQ84" s="1003"/>
      <c r="AR84" s="1003"/>
      <c r="AS84" s="1003"/>
      <c r="AT84" s="976"/>
      <c r="AU84" s="1003"/>
      <c r="AV84" s="1003"/>
      <c r="AW84" s="1003"/>
      <c r="AX84" s="49"/>
      <c r="AY84" s="49"/>
      <c r="AZ84" s="49"/>
      <c r="BA84" s="49"/>
      <c r="BB84" s="49"/>
    </row>
    <row r="85" spans="1:54" ht="6" customHeight="1" x14ac:dyDescent="0.15">
      <c r="A85" s="992" t="s">
        <v>543</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574"/>
      <c r="AA85" s="574"/>
      <c r="AB85" s="574"/>
      <c r="AC85" s="574"/>
      <c r="AD85" s="1007"/>
      <c r="AE85" s="1007"/>
      <c r="AF85" s="1007"/>
      <c r="AG85" s="1007"/>
      <c r="AH85" s="1007"/>
      <c r="AI85" s="994"/>
      <c r="AJ85" s="994"/>
      <c r="AK85" s="994"/>
      <c r="AL85" s="994"/>
      <c r="AM85" s="49"/>
      <c r="AN85" s="49"/>
      <c r="AO85" s="49"/>
      <c r="AP85" s="49"/>
      <c r="AQ85" s="49"/>
      <c r="AR85" s="49"/>
      <c r="AS85" s="49"/>
      <c r="AT85" s="49"/>
      <c r="AU85" s="49"/>
      <c r="AV85" s="49"/>
      <c r="AW85" s="49"/>
      <c r="AX85" s="49"/>
      <c r="AY85" s="49"/>
      <c r="AZ85" s="49"/>
      <c r="BA85" s="49"/>
      <c r="BB85" s="49"/>
    </row>
    <row r="86" spans="1:54" ht="6" customHeight="1" x14ac:dyDescent="0.15">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574"/>
      <c r="AA86" s="574"/>
      <c r="AB86" s="574"/>
      <c r="AC86" s="574"/>
      <c r="AD86" s="1007"/>
      <c r="AE86" s="1007"/>
      <c r="AF86" s="1007"/>
      <c r="AG86" s="1007"/>
      <c r="AH86" s="1007"/>
      <c r="AI86" s="993" t="s">
        <v>544</v>
      </c>
      <c r="AJ86" s="994"/>
      <c r="AK86" s="994"/>
      <c r="AL86" s="994"/>
      <c r="AM86" s="49"/>
      <c r="AN86" s="49"/>
      <c r="AO86" s="49"/>
      <c r="AP86" s="49"/>
      <c r="AQ86" s="49"/>
      <c r="AR86" s="49"/>
      <c r="AS86" s="49"/>
      <c r="AT86" s="49"/>
      <c r="AU86" s="49"/>
      <c r="AV86" s="49"/>
      <c r="AW86" s="49"/>
      <c r="AX86" s="49"/>
      <c r="AY86" s="49"/>
      <c r="AZ86" s="49"/>
      <c r="BA86" s="49"/>
      <c r="BB86" s="49"/>
    </row>
    <row r="87" spans="1:54" ht="6" customHeight="1" x14ac:dyDescent="0.15">
      <c r="A87" s="992"/>
      <c r="B87" s="992"/>
      <c r="C87" s="992"/>
      <c r="D87" s="992"/>
      <c r="E87" s="992"/>
      <c r="F87" s="992"/>
      <c r="G87" s="992"/>
      <c r="H87" s="992"/>
      <c r="I87" s="992"/>
      <c r="J87" s="992"/>
      <c r="K87" s="992"/>
      <c r="L87" s="992"/>
      <c r="M87" s="992"/>
      <c r="N87" s="992"/>
      <c r="O87" s="992"/>
      <c r="P87" s="992"/>
      <c r="Q87" s="992"/>
      <c r="R87" s="992"/>
      <c r="S87" s="992"/>
      <c r="T87" s="992"/>
      <c r="U87" s="992"/>
      <c r="V87" s="992"/>
      <c r="W87" s="992"/>
      <c r="X87" s="992"/>
      <c r="Y87" s="992"/>
      <c r="Z87" s="574"/>
      <c r="AA87" s="574"/>
      <c r="AB87" s="574"/>
      <c r="AC87" s="574"/>
      <c r="AD87" s="1007"/>
      <c r="AE87" s="1007"/>
      <c r="AF87" s="1007"/>
      <c r="AG87" s="1007"/>
      <c r="AH87" s="1007"/>
      <c r="AI87" s="994"/>
      <c r="AJ87" s="994"/>
      <c r="AK87" s="994"/>
      <c r="AL87" s="994"/>
      <c r="AM87" s="1004"/>
      <c r="AN87" s="1003"/>
      <c r="AO87" s="1003"/>
      <c r="AP87" s="1003"/>
      <c r="AQ87" s="1003"/>
      <c r="AR87" s="1003"/>
      <c r="AS87" s="1003"/>
      <c r="AT87" s="1003"/>
      <c r="AU87" s="1003"/>
      <c r="AV87" s="1003"/>
      <c r="AW87" s="1003"/>
      <c r="AX87" s="718" t="s">
        <v>545</v>
      </c>
      <c r="AY87" s="49"/>
      <c r="AZ87" s="49"/>
      <c r="BA87" s="49"/>
      <c r="BB87" s="49"/>
    </row>
    <row r="88" spans="1:54" ht="6" customHeight="1" x14ac:dyDescent="0.15">
      <c r="A88" s="992" t="s">
        <v>546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574"/>
      <c r="AA88" s="574"/>
      <c r="AB88" s="574"/>
      <c r="AC88" s="574"/>
      <c r="AD88" s="1007"/>
      <c r="AE88" s="1007"/>
      <c r="AF88" s="1007"/>
      <c r="AG88" s="1007"/>
      <c r="AH88" s="1007"/>
      <c r="AI88" s="994"/>
      <c r="AJ88" s="994"/>
      <c r="AK88" s="994"/>
      <c r="AL88" s="994"/>
      <c r="AM88" s="1003"/>
      <c r="AN88" s="1003"/>
      <c r="AO88" s="1003"/>
      <c r="AP88" s="1003"/>
      <c r="AQ88" s="1003"/>
      <c r="AR88" s="1003"/>
      <c r="AS88" s="1003"/>
      <c r="AT88" s="1003"/>
      <c r="AU88" s="1003"/>
      <c r="AV88" s="1003"/>
      <c r="AW88" s="1003"/>
      <c r="AX88" s="976"/>
      <c r="AY88" s="49"/>
      <c r="AZ88" s="49"/>
      <c r="BA88" s="49"/>
      <c r="BB88" s="49"/>
    </row>
    <row r="89" spans="1:54" ht="6" customHeight="1" x14ac:dyDescent="0.15">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574"/>
      <c r="AA89" s="574"/>
      <c r="AB89" s="574"/>
      <c r="AC89" s="574"/>
      <c r="AD89" s="1008"/>
      <c r="AE89" s="1008"/>
      <c r="AF89" s="1008"/>
      <c r="AG89" s="1008"/>
      <c r="AH89" s="1008"/>
      <c r="AI89" s="994"/>
      <c r="AJ89" s="994"/>
      <c r="AK89" s="994"/>
      <c r="AL89" s="994"/>
      <c r="AM89" s="28"/>
      <c r="AN89" s="28"/>
      <c r="AO89" s="28"/>
      <c r="AP89" s="28"/>
      <c r="AQ89" s="28"/>
      <c r="AR89" s="28"/>
      <c r="AS89" s="28"/>
      <c r="AT89" s="28"/>
      <c r="AU89" s="28"/>
      <c r="AV89" s="28"/>
      <c r="AW89" s="28"/>
      <c r="AX89" s="28"/>
      <c r="AY89" s="49"/>
      <c r="AZ89" s="49"/>
      <c r="BA89" s="49"/>
      <c r="BB89" s="49"/>
    </row>
    <row r="90" spans="1:54" ht="6" customHeight="1" x14ac:dyDescent="0.15">
      <c r="A90" s="992"/>
      <c r="B90" s="992"/>
      <c r="C90" s="992"/>
      <c r="D90" s="992"/>
      <c r="E90" s="992"/>
      <c r="F90" s="992"/>
      <c r="G90" s="992"/>
      <c r="H90" s="992"/>
      <c r="I90" s="992"/>
      <c r="J90" s="992"/>
      <c r="K90" s="992"/>
      <c r="L90" s="992"/>
      <c r="M90" s="992"/>
      <c r="N90" s="992"/>
      <c r="O90" s="992"/>
      <c r="P90" s="992"/>
      <c r="Q90" s="992"/>
      <c r="R90" s="992"/>
      <c r="S90" s="992"/>
      <c r="T90" s="992"/>
      <c r="U90" s="992"/>
      <c r="V90" s="992"/>
      <c r="W90" s="992"/>
      <c r="X90" s="992"/>
      <c r="Y90" s="992"/>
      <c r="Z90" s="574"/>
      <c r="AA90" s="574"/>
      <c r="AB90" s="574"/>
      <c r="AC90" s="574"/>
      <c r="AD90" s="991" t="s">
        <v>547</v>
      </c>
      <c r="AE90" s="991"/>
      <c r="AF90" s="991"/>
      <c r="AG90" s="991"/>
      <c r="AH90" s="1005"/>
      <c r="AI90" s="1005"/>
      <c r="AJ90" s="1005"/>
      <c r="AK90" s="1005"/>
      <c r="AL90" s="1006" t="s">
        <v>548</v>
      </c>
      <c r="AM90" s="1006"/>
      <c r="AN90" s="1006"/>
      <c r="AO90" s="1006"/>
      <c r="AP90" s="991"/>
      <c r="AQ90" s="991"/>
      <c r="AR90" s="991"/>
      <c r="AS90" s="991"/>
      <c r="AT90" s="991" t="s">
        <v>549</v>
      </c>
      <c r="AU90" s="991"/>
      <c r="AV90" s="991"/>
      <c r="AW90" s="991"/>
      <c r="AX90" s="991"/>
      <c r="AY90" s="991"/>
      <c r="AZ90" s="991"/>
      <c r="BA90" s="991"/>
      <c r="BB90" s="991"/>
    </row>
    <row r="91" spans="1:54" ht="6" customHeight="1" x14ac:dyDescent="0.15">
      <c r="A91" s="992" t="s">
        <v>550</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574"/>
      <c r="AA91" s="574"/>
      <c r="AB91" s="574"/>
      <c r="AC91" s="574"/>
      <c r="AD91" s="991"/>
      <c r="AE91" s="991"/>
      <c r="AF91" s="991"/>
      <c r="AG91" s="991"/>
      <c r="AH91" s="1005"/>
      <c r="AI91" s="1005"/>
      <c r="AJ91" s="1005"/>
      <c r="AK91" s="1005"/>
      <c r="AL91" s="1006"/>
      <c r="AM91" s="1006"/>
      <c r="AN91" s="1006"/>
      <c r="AO91" s="1006"/>
      <c r="AP91" s="991"/>
      <c r="AQ91" s="991"/>
      <c r="AR91" s="991"/>
      <c r="AS91" s="991"/>
      <c r="AT91" s="991"/>
      <c r="AU91" s="991"/>
      <c r="AV91" s="991"/>
      <c r="AW91" s="991"/>
      <c r="AX91" s="991"/>
      <c r="AY91" s="991"/>
      <c r="AZ91" s="991"/>
      <c r="BA91" s="991"/>
      <c r="BB91" s="991"/>
    </row>
    <row r="92" spans="1:54" ht="6" customHeight="1" x14ac:dyDescent="0.15">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574"/>
      <c r="AA92" s="574"/>
      <c r="AB92" s="574"/>
      <c r="AC92" s="574"/>
      <c r="AD92" s="991"/>
      <c r="AE92" s="991"/>
      <c r="AF92" s="991"/>
      <c r="AG92" s="991"/>
      <c r="AH92" s="1005"/>
      <c r="AI92" s="1005"/>
      <c r="AJ92" s="1005"/>
      <c r="AK92" s="1005"/>
      <c r="AL92" s="1006"/>
      <c r="AM92" s="1006"/>
      <c r="AN92" s="1006"/>
      <c r="AO92" s="1006"/>
      <c r="AP92" s="991"/>
      <c r="AQ92" s="991"/>
      <c r="AR92" s="991"/>
      <c r="AS92" s="991"/>
      <c r="AT92" s="991"/>
      <c r="AU92" s="991"/>
      <c r="AV92" s="991"/>
      <c r="AW92" s="991"/>
      <c r="AX92" s="991"/>
      <c r="AY92" s="991"/>
      <c r="AZ92" s="991"/>
      <c r="BA92" s="991"/>
      <c r="BB92" s="991"/>
    </row>
    <row r="93" spans="1:54" ht="6" customHeight="1" x14ac:dyDescent="0.15">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574"/>
      <c r="AA93" s="574"/>
      <c r="AB93" s="574"/>
      <c r="AC93" s="574"/>
      <c r="AD93" s="991"/>
      <c r="AE93" s="991"/>
      <c r="AF93" s="991"/>
      <c r="AG93" s="991"/>
      <c r="AH93" s="1005"/>
      <c r="AI93" s="1005"/>
      <c r="AJ93" s="1005"/>
      <c r="AK93" s="1005"/>
      <c r="AL93" s="1006"/>
      <c r="AM93" s="1006"/>
      <c r="AN93" s="1006"/>
      <c r="AO93" s="1006"/>
      <c r="AP93" s="991"/>
      <c r="AQ93" s="991"/>
      <c r="AR93" s="991"/>
      <c r="AS93" s="991"/>
      <c r="AT93" s="991"/>
      <c r="AU93" s="991"/>
      <c r="AV93" s="991"/>
      <c r="AW93" s="991"/>
      <c r="AX93" s="991"/>
      <c r="AY93" s="991"/>
      <c r="AZ93" s="991"/>
      <c r="BA93" s="991"/>
      <c r="BB93" s="991"/>
    </row>
    <row r="94" spans="1:54" ht="6" customHeight="1" x14ac:dyDescent="0.15">
      <c r="A94" s="992" t="s">
        <v>551</v>
      </c>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574"/>
      <c r="AA94" s="574"/>
      <c r="AB94" s="574"/>
      <c r="AC94" s="574"/>
      <c r="AD94" s="991"/>
      <c r="AE94" s="991"/>
      <c r="AF94" s="991"/>
      <c r="AG94" s="991"/>
      <c r="AH94" s="1005"/>
      <c r="AI94" s="1005"/>
      <c r="AJ94" s="1005"/>
      <c r="AK94" s="1005"/>
      <c r="AL94" s="1006"/>
      <c r="AM94" s="1006"/>
      <c r="AN94" s="1006"/>
      <c r="AO94" s="1006"/>
      <c r="AP94" s="991"/>
      <c r="AQ94" s="991"/>
      <c r="AR94" s="991"/>
      <c r="AS94" s="991"/>
      <c r="AT94" s="991"/>
      <c r="AU94" s="991"/>
      <c r="AV94" s="991"/>
      <c r="AW94" s="991"/>
      <c r="AX94" s="991"/>
      <c r="AY94" s="991"/>
      <c r="AZ94" s="991"/>
      <c r="BA94" s="991"/>
      <c r="BB94" s="991"/>
    </row>
    <row r="95" spans="1:54" ht="6" customHeight="1" x14ac:dyDescent="0.15">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574"/>
      <c r="AA95" s="574"/>
      <c r="AB95" s="574"/>
      <c r="AC95" s="574"/>
      <c r="AD95" s="991"/>
      <c r="AE95" s="991"/>
      <c r="AF95" s="991"/>
      <c r="AG95" s="991"/>
      <c r="AH95" s="1005"/>
      <c r="AI95" s="1005"/>
      <c r="AJ95" s="1005"/>
      <c r="AK95" s="1005"/>
      <c r="AL95" s="1006"/>
      <c r="AM95" s="1006"/>
      <c r="AN95" s="1006"/>
      <c r="AO95" s="1006"/>
      <c r="AP95" s="991"/>
      <c r="AQ95" s="991"/>
      <c r="AR95" s="991"/>
      <c r="AS95" s="991"/>
      <c r="AT95" s="991"/>
      <c r="AU95" s="991"/>
      <c r="AV95" s="991"/>
      <c r="AW95" s="991"/>
      <c r="AX95" s="991"/>
      <c r="AY95" s="991"/>
      <c r="AZ95" s="991"/>
      <c r="BA95" s="991"/>
      <c r="BB95" s="991"/>
    </row>
    <row r="96" spans="1:54" ht="6" customHeight="1" x14ac:dyDescent="0.15">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574"/>
      <c r="AA96" s="574"/>
      <c r="AB96" s="574"/>
      <c r="AC96" s="574"/>
      <c r="AD96" s="991"/>
      <c r="AE96" s="991"/>
      <c r="AF96" s="991"/>
      <c r="AG96" s="991"/>
      <c r="AH96" s="1005"/>
      <c r="AI96" s="1005"/>
      <c r="AJ96" s="1005"/>
      <c r="AK96" s="1005"/>
      <c r="AL96" s="1006"/>
      <c r="AM96" s="1006"/>
      <c r="AN96" s="1006"/>
      <c r="AO96" s="1006"/>
      <c r="AP96" s="991"/>
      <c r="AQ96" s="991"/>
      <c r="AR96" s="991"/>
      <c r="AS96" s="991"/>
      <c r="AT96" s="991"/>
      <c r="AU96" s="991"/>
      <c r="AV96" s="991"/>
      <c r="AW96" s="991"/>
      <c r="AX96" s="991"/>
      <c r="AY96" s="991"/>
      <c r="AZ96" s="991"/>
      <c r="BA96" s="991"/>
      <c r="BB96" s="991"/>
    </row>
  </sheetData>
  <sheetProtection sheet="1" objects="1" scenarios="1"/>
  <mergeCells count="137">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U49:AV50"/>
    <mergeCell ref="AW49:AW50"/>
    <mergeCell ref="AX49:AX50"/>
    <mergeCell ref="A52:Y54"/>
    <mergeCell ref="AI52:AL55"/>
    <mergeCell ref="AM53:AO54"/>
    <mergeCell ref="AP53:AP54"/>
    <mergeCell ref="A24:E28"/>
    <mergeCell ref="G24:G25"/>
    <mergeCell ref="H24:I25"/>
    <mergeCell ref="J24:J25"/>
    <mergeCell ref="K24:M25"/>
    <mergeCell ref="AD24:BB26"/>
    <mergeCell ref="G26:Y28"/>
    <mergeCell ref="AD27:BB29"/>
    <mergeCell ref="A30:E34"/>
    <mergeCell ref="G30:Y34"/>
    <mergeCell ref="AD30:AE31"/>
    <mergeCell ref="AF30:AG31"/>
    <mergeCell ref="AH30:AH31"/>
    <mergeCell ref="AI30:AJ31"/>
    <mergeCell ref="AK30:AK31"/>
    <mergeCell ref="AL30:AM31"/>
    <mergeCell ref="AN30:AN31"/>
    <mergeCell ref="AM70:BB73"/>
    <mergeCell ref="A73:Y75"/>
    <mergeCell ref="AI74:AL77"/>
    <mergeCell ref="AM74:BB77"/>
    <mergeCell ref="A76:Y78"/>
    <mergeCell ref="AO79:AP80"/>
    <mergeCell ref="AQ79:AQ80"/>
    <mergeCell ref="AR79:AS80"/>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M87:AW88"/>
    <mergeCell ref="AX87:AX88"/>
    <mergeCell ref="A88:Y90"/>
    <mergeCell ref="AD90:AG96"/>
    <mergeCell ref="AH90:AK96"/>
    <mergeCell ref="AL90:AO96"/>
    <mergeCell ref="AP90:AS96"/>
    <mergeCell ref="AT90:AW96"/>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44:AY47"/>
    <mergeCell ref="AZ44:BB47"/>
    <mergeCell ref="AX90:BB96"/>
    <mergeCell ref="A91:Y93"/>
    <mergeCell ref="A94:Y96"/>
    <mergeCell ref="AI78:AL81"/>
    <mergeCell ref="A79:Y81"/>
    <mergeCell ref="AM79:AN80"/>
    <mergeCell ref="AT79:AT80"/>
    <mergeCell ref="AU79:AV80"/>
    <mergeCell ref="AW79:AW80"/>
    <mergeCell ref="AQ53:AS54"/>
    <mergeCell ref="AT53:AT54"/>
    <mergeCell ref="AU53:AW54"/>
    <mergeCell ref="AX79:AX80"/>
    <mergeCell ref="A82:Y84"/>
    <mergeCell ref="AI82:AL85"/>
    <mergeCell ref="AM83:AO84"/>
    <mergeCell ref="AP83:AP84"/>
    <mergeCell ref="AQ83:AS84"/>
    <mergeCell ref="AT83:AT84"/>
    <mergeCell ref="AU83:AW84"/>
    <mergeCell ref="A85:Y87"/>
    <mergeCell ref="AI86:AL89"/>
  </mergeCells>
  <phoneticPr fontId="28"/>
  <printOptions horizontalCentered="1" verticalCentered="1"/>
  <pageMargins left="0.25" right="0.25" top="0.75" bottom="0.75" header="0.3" footer="0.3"/>
  <pageSetup paperSize="9"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workbookViewId="0">
      <selection sqref="A1:BA2"/>
    </sheetView>
  </sheetViews>
  <sheetFormatPr defaultColWidth="1.875" defaultRowHeight="11.25" customHeight="1" x14ac:dyDescent="0.15"/>
  <cols>
    <col min="1" max="1" width="1.875" style="57" customWidth="1"/>
    <col min="2" max="16384" width="1.875" style="57"/>
  </cols>
  <sheetData>
    <row r="1" spans="1:131" s="51" customFormat="1" ht="12" customHeight="1" x14ac:dyDescent="0.15">
      <c r="A1" s="521" t="s">
        <v>654</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1"/>
      <c r="AU1" s="521"/>
      <c r="AV1" s="521"/>
      <c r="AW1" s="521"/>
      <c r="AX1" s="521"/>
      <c r="AY1" s="521"/>
      <c r="AZ1" s="521"/>
      <c r="BA1" s="521"/>
    </row>
    <row r="2" spans="1:131" s="51" customFormat="1" ht="12" customHeight="1" x14ac:dyDescent="0.15">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EA2" s="58"/>
    </row>
    <row r="3" spans="1:131" s="3" customFormat="1" ht="12" customHeight="1" x14ac:dyDescent="0.15">
      <c r="A3" s="521" t="s">
        <v>655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EA3" s="58"/>
    </row>
    <row r="4" spans="1:131" s="3" customFormat="1" ht="12" customHeight="1" x14ac:dyDescent="0.15">
      <c r="A4" s="521"/>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EA4" s="58"/>
    </row>
    <row r="5" spans="1:131" s="3" customFormat="1" ht="12" customHeight="1" x14ac:dyDescent="0.15">
      <c r="A5" s="1131" t="s">
        <v>656</v>
      </c>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1"/>
      <c r="AM5" s="1131"/>
      <c r="AN5" s="1131"/>
      <c r="AO5" s="1131"/>
      <c r="AP5" s="1131"/>
      <c r="AQ5" s="1131"/>
      <c r="AR5" s="1131"/>
      <c r="AS5" s="1131"/>
      <c r="AT5" s="1131"/>
      <c r="AU5" s="1131"/>
      <c r="AV5" s="1131"/>
      <c r="AW5" s="1131"/>
      <c r="AX5" s="1131"/>
      <c r="AY5" s="1131"/>
      <c r="AZ5" s="1131"/>
      <c r="BA5" s="1131"/>
      <c r="EA5" s="58"/>
    </row>
    <row r="6" spans="1:131" s="3" customFormat="1" ht="12" customHeight="1" x14ac:dyDescent="0.15">
      <c r="A6" s="1131"/>
      <c r="B6" s="1131"/>
      <c r="C6" s="1131"/>
      <c r="D6" s="1131"/>
      <c r="E6" s="1131"/>
      <c r="F6" s="1131"/>
      <c r="G6" s="1131"/>
      <c r="H6" s="1131"/>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1"/>
      <c r="AL6" s="1131"/>
      <c r="AM6" s="1131"/>
      <c r="AN6" s="1131"/>
      <c r="AO6" s="1131"/>
      <c r="AP6" s="1131"/>
      <c r="AQ6" s="1131"/>
      <c r="AR6" s="1131"/>
      <c r="AS6" s="1131"/>
      <c r="AT6" s="1131"/>
      <c r="AU6" s="1131"/>
      <c r="AV6" s="1131"/>
      <c r="AW6" s="1131"/>
      <c r="AX6" s="1131"/>
      <c r="AY6" s="1131"/>
      <c r="AZ6" s="1131"/>
      <c r="BA6" s="1131"/>
      <c r="EA6" s="58"/>
    </row>
    <row r="7" spans="1:131" s="3" customFormat="1" ht="12" customHeight="1" x14ac:dyDescent="0.15">
      <c r="A7" s="1131"/>
      <c r="B7" s="1131"/>
      <c r="C7" s="1131"/>
      <c r="D7" s="1131"/>
      <c r="E7" s="1131"/>
      <c r="F7" s="1131"/>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1"/>
      <c r="AL7" s="1131"/>
      <c r="AM7" s="1131"/>
      <c r="AN7" s="1131"/>
      <c r="AO7" s="1131"/>
      <c r="AP7" s="1131"/>
      <c r="AQ7" s="1131"/>
      <c r="AR7" s="1131"/>
      <c r="AS7" s="1131"/>
      <c r="AT7" s="1131"/>
      <c r="AU7" s="1131"/>
      <c r="AV7" s="1131"/>
      <c r="AW7" s="1131"/>
      <c r="AX7" s="1131"/>
      <c r="AY7" s="1131"/>
      <c r="AZ7" s="1131"/>
      <c r="BA7" s="1131"/>
      <c r="EA7" s="58"/>
    </row>
    <row r="8" spans="1:131" s="3" customFormat="1" ht="12" customHeight="1" x14ac:dyDescent="0.15">
      <c r="A8" s="1131"/>
      <c r="B8" s="1131"/>
      <c r="C8" s="1131"/>
      <c r="D8" s="1131"/>
      <c r="E8" s="1131"/>
      <c r="F8" s="1131"/>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1"/>
      <c r="AF8" s="1131"/>
      <c r="AG8" s="1131"/>
      <c r="AH8" s="1131"/>
      <c r="AI8" s="1131"/>
      <c r="AJ8" s="1131"/>
      <c r="AK8" s="1131"/>
      <c r="AL8" s="1131"/>
      <c r="AM8" s="1131"/>
      <c r="AN8" s="1131"/>
      <c r="AO8" s="1131"/>
      <c r="AP8" s="1131"/>
      <c r="AQ8" s="1131"/>
      <c r="AR8" s="1131"/>
      <c r="AS8" s="1131"/>
      <c r="AT8" s="1131"/>
      <c r="AU8" s="1131"/>
      <c r="AV8" s="1131"/>
      <c r="AW8" s="1131"/>
      <c r="AX8" s="1131"/>
      <c r="AY8" s="1131"/>
      <c r="AZ8" s="1131"/>
      <c r="BA8" s="1131"/>
      <c r="EA8" s="58"/>
    </row>
    <row r="9" spans="1:131" s="3" customFormat="1" ht="12" customHeight="1" x14ac:dyDescent="0.15">
      <c r="A9" s="1131"/>
      <c r="B9" s="1131"/>
      <c r="C9" s="1131"/>
      <c r="D9" s="1131"/>
      <c r="E9" s="1131"/>
      <c r="F9" s="1131"/>
      <c r="G9" s="1131"/>
      <c r="H9" s="1131"/>
      <c r="I9" s="1131"/>
      <c r="J9" s="1131"/>
      <c r="K9" s="1131"/>
      <c r="L9" s="1131"/>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c r="AM9" s="1131"/>
      <c r="AN9" s="1131"/>
      <c r="AO9" s="1131"/>
      <c r="AP9" s="1131"/>
      <c r="AQ9" s="1131"/>
      <c r="AR9" s="1131"/>
      <c r="AS9" s="1131"/>
      <c r="AT9" s="1131"/>
      <c r="AU9" s="1131"/>
      <c r="AV9" s="1131"/>
      <c r="AW9" s="1131"/>
      <c r="AX9" s="1131"/>
      <c r="AY9" s="1131"/>
      <c r="AZ9" s="1131"/>
      <c r="BA9" s="1131"/>
      <c r="EA9" s="58"/>
    </row>
    <row r="10" spans="1:131" s="3" customFormat="1" ht="12" customHeight="1" x14ac:dyDescent="0.15">
      <c r="A10" s="1131"/>
      <c r="B10" s="1131"/>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131"/>
      <c r="AY10" s="1131"/>
      <c r="AZ10" s="1131"/>
      <c r="BA10" s="1131"/>
      <c r="EA10" s="58"/>
    </row>
    <row r="11" spans="1:131" s="3" customFormat="1" ht="12" customHeight="1" x14ac:dyDescent="0.15">
      <c r="A11" s="1131"/>
      <c r="B11" s="1131"/>
      <c r="C11" s="1131"/>
      <c r="D11" s="1131"/>
      <c r="E11" s="1131"/>
      <c r="F11" s="1131"/>
      <c r="G11" s="1131"/>
      <c r="H11" s="1131"/>
      <c r="I11" s="1131"/>
      <c r="J11" s="1131"/>
      <c r="K11" s="1131"/>
      <c r="L11" s="1131"/>
      <c r="M11" s="1131"/>
      <c r="N11" s="1131"/>
      <c r="O11" s="1131"/>
      <c r="P11" s="1131"/>
      <c r="Q11" s="1131"/>
      <c r="R11" s="1131"/>
      <c r="S11" s="1131"/>
      <c r="T11" s="1131"/>
      <c r="U11" s="1131"/>
      <c r="V11" s="1131"/>
      <c r="W11" s="1131"/>
      <c r="X11" s="1131"/>
      <c r="Y11" s="1131"/>
      <c r="Z11" s="1131"/>
      <c r="AA11" s="1131"/>
      <c r="AB11" s="1131"/>
      <c r="AC11" s="1131"/>
      <c r="AD11" s="1131"/>
      <c r="AE11" s="1131"/>
      <c r="AF11" s="1131"/>
      <c r="AG11" s="1131"/>
      <c r="AH11" s="1131"/>
      <c r="AI11" s="1131"/>
      <c r="AJ11" s="1131"/>
      <c r="AK11" s="1131"/>
      <c r="AL11" s="1131"/>
      <c r="AM11" s="1131"/>
      <c r="AN11" s="1131"/>
      <c r="AO11" s="1131"/>
      <c r="AP11" s="1131"/>
      <c r="AQ11" s="1131"/>
      <c r="AR11" s="1131"/>
      <c r="AS11" s="1131"/>
      <c r="AT11" s="1131"/>
      <c r="AU11" s="1131"/>
      <c r="AV11" s="1131"/>
      <c r="AW11" s="1131"/>
      <c r="AX11" s="1131"/>
      <c r="AY11" s="1131"/>
      <c r="AZ11" s="1131"/>
      <c r="BA11" s="1131"/>
      <c r="EA11" s="58"/>
    </row>
    <row r="12" spans="1:131" s="3" customFormat="1" ht="12" customHeight="1" x14ac:dyDescent="0.15">
      <c r="A12" s="1131"/>
      <c r="B12" s="1131"/>
      <c r="C12" s="1131"/>
      <c r="D12" s="1131"/>
      <c r="E12" s="1131"/>
      <c r="F12" s="1131"/>
      <c r="G12" s="1131"/>
      <c r="H12" s="1131"/>
      <c r="I12" s="1131"/>
      <c r="J12" s="1131"/>
      <c r="K12" s="1131"/>
      <c r="L12" s="1131"/>
      <c r="M12" s="1131"/>
      <c r="N12" s="1131"/>
      <c r="O12" s="1131"/>
      <c r="P12" s="1131"/>
      <c r="Q12" s="1131"/>
      <c r="R12" s="1131"/>
      <c r="S12" s="1131"/>
      <c r="T12" s="1131"/>
      <c r="U12" s="1131"/>
      <c r="V12" s="1131"/>
      <c r="W12" s="1131"/>
      <c r="X12" s="1131"/>
      <c r="Y12" s="1131"/>
      <c r="Z12" s="1131"/>
      <c r="AA12" s="1131"/>
      <c r="AB12" s="1131"/>
      <c r="AC12" s="1131"/>
      <c r="AD12" s="1131"/>
      <c r="AE12" s="1131"/>
      <c r="AF12" s="1131"/>
      <c r="AG12" s="1131"/>
      <c r="AH12" s="1131"/>
      <c r="AI12" s="1131"/>
      <c r="AJ12" s="1131"/>
      <c r="AK12" s="1131"/>
      <c r="AL12" s="1131"/>
      <c r="AM12" s="1131"/>
      <c r="AN12" s="1131"/>
      <c r="AO12" s="1131"/>
      <c r="AP12" s="1131"/>
      <c r="AQ12" s="1131"/>
      <c r="AR12" s="1131"/>
      <c r="AS12" s="1131"/>
      <c r="AT12" s="1131"/>
      <c r="AU12" s="1131"/>
      <c r="AV12" s="1131"/>
      <c r="AW12" s="1131"/>
      <c r="AX12" s="1131"/>
      <c r="AY12" s="1131"/>
      <c r="AZ12" s="1131"/>
      <c r="BA12" s="1131"/>
      <c r="EA12" s="58"/>
    </row>
    <row r="13" spans="1:131" s="51" customFormat="1" ht="12" customHeight="1" x14ac:dyDescent="0.15">
      <c r="A13" s="1131"/>
      <c r="B13" s="1131"/>
      <c r="C13" s="1131"/>
      <c r="D13" s="1131"/>
      <c r="E13" s="1131"/>
      <c r="F13" s="1131"/>
      <c r="G13" s="1131"/>
      <c r="H13" s="1131"/>
      <c r="I13" s="1131"/>
      <c r="J13" s="1131"/>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1"/>
      <c r="AJ13" s="1131"/>
      <c r="AK13" s="1131"/>
      <c r="AL13" s="1131"/>
      <c r="AM13" s="1131"/>
      <c r="AN13" s="1131"/>
      <c r="AO13" s="1131"/>
      <c r="AP13" s="1131"/>
      <c r="AQ13" s="1131"/>
      <c r="AR13" s="1131"/>
      <c r="AS13" s="1131"/>
      <c r="AT13" s="1131"/>
      <c r="AU13" s="1131"/>
      <c r="AV13" s="1131"/>
      <c r="AW13" s="1131"/>
      <c r="AX13" s="1131"/>
      <c r="AY13" s="1131"/>
      <c r="AZ13" s="1131"/>
      <c r="BA13" s="1131"/>
      <c r="EA13" s="58"/>
    </row>
    <row r="14" spans="1:131" s="51" customFormat="1" ht="12" customHeight="1" x14ac:dyDescent="0.15">
      <c r="A14" s="1131"/>
      <c r="B14" s="1131"/>
      <c r="C14" s="1131"/>
      <c r="D14" s="1131"/>
      <c r="E14" s="1131"/>
      <c r="F14" s="1131"/>
      <c r="G14" s="1131"/>
      <c r="H14" s="1131"/>
      <c r="I14" s="1131"/>
      <c r="J14" s="1131"/>
      <c r="K14" s="1131"/>
      <c r="L14" s="1131"/>
      <c r="M14" s="1131"/>
      <c r="N14" s="1131"/>
      <c r="O14" s="1131"/>
      <c r="P14" s="1131"/>
      <c r="Q14" s="1131"/>
      <c r="R14" s="1131"/>
      <c r="S14" s="1131"/>
      <c r="T14" s="1131"/>
      <c r="U14" s="1131"/>
      <c r="V14" s="1131"/>
      <c r="W14" s="1131"/>
      <c r="X14" s="1131"/>
      <c r="Y14" s="1131"/>
      <c r="Z14" s="1131"/>
      <c r="AA14" s="1131"/>
      <c r="AB14" s="1131"/>
      <c r="AC14" s="1131"/>
      <c r="AD14" s="1131"/>
      <c r="AE14" s="1131"/>
      <c r="AF14" s="1131"/>
      <c r="AG14" s="1131"/>
      <c r="AH14" s="1131"/>
      <c r="AI14" s="1131"/>
      <c r="AJ14" s="1131"/>
      <c r="AK14" s="1131"/>
      <c r="AL14" s="1131"/>
      <c r="AM14" s="1131"/>
      <c r="AN14" s="1131"/>
      <c r="AO14" s="1131"/>
      <c r="AP14" s="1131"/>
      <c r="AQ14" s="1131"/>
      <c r="AR14" s="1131"/>
      <c r="AS14" s="1131"/>
      <c r="AT14" s="1131"/>
      <c r="AU14" s="1131"/>
      <c r="AV14" s="1131"/>
      <c r="AW14" s="1131"/>
      <c r="AX14" s="1131"/>
      <c r="AY14" s="1131"/>
      <c r="AZ14" s="1131"/>
      <c r="BA14" s="1131"/>
      <c r="EA14" s="58"/>
    </row>
    <row r="15" spans="1:131" s="51" customFormat="1" ht="12" customHeight="1" x14ac:dyDescent="0.15">
      <c r="A15" s="1131"/>
      <c r="B15" s="1131"/>
      <c r="C15" s="1131"/>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c r="AT15" s="1131"/>
      <c r="AU15" s="1131"/>
      <c r="AV15" s="1131"/>
      <c r="AW15" s="1131"/>
      <c r="AX15" s="1131"/>
      <c r="AY15" s="1131"/>
      <c r="AZ15" s="1131"/>
      <c r="BA15" s="1131"/>
      <c r="EA15" s="58"/>
    </row>
    <row r="16" spans="1:131" s="51" customFormat="1" ht="12" customHeight="1" x14ac:dyDescent="0.15">
      <c r="A16" s="1131"/>
      <c r="B16" s="1131"/>
      <c r="C16" s="1131"/>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1"/>
      <c r="Z16" s="1131"/>
      <c r="AA16" s="1131"/>
      <c r="AB16" s="1131"/>
      <c r="AC16" s="1131"/>
      <c r="AD16" s="1131"/>
      <c r="AE16" s="1131"/>
      <c r="AF16" s="1131"/>
      <c r="AG16" s="1131"/>
      <c r="AH16" s="1131"/>
      <c r="AI16" s="1131"/>
      <c r="AJ16" s="1131"/>
      <c r="AK16" s="1131"/>
      <c r="AL16" s="1131"/>
      <c r="AM16" s="1131"/>
      <c r="AN16" s="1131"/>
      <c r="AO16" s="1131"/>
      <c r="AP16" s="1131"/>
      <c r="AQ16" s="1131"/>
      <c r="AR16" s="1131"/>
      <c r="AS16" s="1131"/>
      <c r="AT16" s="1131"/>
      <c r="AU16" s="1131"/>
      <c r="AV16" s="1131"/>
      <c r="AW16" s="1131"/>
      <c r="AX16" s="1131"/>
      <c r="AY16" s="1131"/>
      <c r="AZ16" s="1131"/>
      <c r="BA16" s="1131"/>
      <c r="EA16" s="58"/>
    </row>
    <row r="17" spans="1:145" s="51" customFormat="1" ht="12" customHeight="1" x14ac:dyDescent="0.15">
      <c r="A17" s="1132" t="s">
        <v>657</v>
      </c>
      <c r="B17" s="1132"/>
      <c r="C17" s="1132"/>
      <c r="D17" s="1132"/>
      <c r="E17" s="1132"/>
      <c r="F17" s="1132"/>
      <c r="G17" s="1132"/>
      <c r="H17" s="1132"/>
      <c r="I17" s="305"/>
      <c r="J17" s="1132" t="s">
        <v>658</v>
      </c>
      <c r="K17" s="1132"/>
      <c r="L17" s="1132"/>
      <c r="M17" s="1132"/>
      <c r="N17" s="1132"/>
      <c r="O17" s="1132"/>
      <c r="P17" s="1132"/>
      <c r="Q17" s="1132"/>
      <c r="R17" s="1132"/>
      <c r="S17" s="1132"/>
      <c r="T17" s="1132"/>
      <c r="U17" s="1132"/>
      <c r="V17" s="518"/>
      <c r="W17" s="518" t="s">
        <v>659</v>
      </c>
      <c r="X17" s="518"/>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EA17" s="58"/>
    </row>
    <row r="18" spans="1:145" s="51" customFormat="1" ht="12" customHeight="1" x14ac:dyDescent="0.15">
      <c r="A18" s="1132"/>
      <c r="B18" s="1132"/>
      <c r="C18" s="1132"/>
      <c r="D18" s="1132"/>
      <c r="E18" s="1132"/>
      <c r="F18" s="1132"/>
      <c r="G18" s="1132"/>
      <c r="H18" s="1132"/>
      <c r="I18" s="305"/>
      <c r="J18" s="1132"/>
      <c r="K18" s="1132"/>
      <c r="L18" s="1132"/>
      <c r="M18" s="1132"/>
      <c r="N18" s="1132"/>
      <c r="O18" s="1132"/>
      <c r="P18" s="1132"/>
      <c r="Q18" s="1132"/>
      <c r="R18" s="1132"/>
      <c r="S18" s="1132"/>
      <c r="T18" s="1132"/>
      <c r="U18" s="1132"/>
      <c r="V18" s="518"/>
      <c r="W18" s="518"/>
      <c r="X18" s="518"/>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EA18" s="58"/>
    </row>
    <row r="19" spans="1:145" s="51" customFormat="1" ht="12" customHeight="1" x14ac:dyDescent="0.15">
      <c r="A19" s="1132" t="s">
        <v>660</v>
      </c>
      <c r="B19" s="1132"/>
      <c r="C19" s="1132"/>
      <c r="D19" s="1132"/>
      <c r="E19" s="1132"/>
      <c r="F19" s="1132"/>
      <c r="G19" s="1132"/>
      <c r="H19" s="1132"/>
      <c r="I19" s="305"/>
      <c r="J19" s="1132" t="s">
        <v>661</v>
      </c>
      <c r="K19" s="1132"/>
      <c r="L19" s="1132"/>
      <c r="M19" s="1132"/>
      <c r="N19" s="1132"/>
      <c r="O19" s="1132"/>
      <c r="P19" s="1132"/>
      <c r="Q19" s="1132"/>
      <c r="R19" s="1132"/>
      <c r="S19" s="1132"/>
      <c r="T19" s="1132"/>
      <c r="U19" s="1132"/>
      <c r="V19" s="518"/>
      <c r="W19" s="518"/>
      <c r="X19" s="518"/>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EA19" s="58"/>
    </row>
    <row r="20" spans="1:145" s="51" customFormat="1" ht="12" customHeight="1" x14ac:dyDescent="0.15">
      <c r="A20" s="1132"/>
      <c r="B20" s="1132"/>
      <c r="C20" s="1132"/>
      <c r="D20" s="1132"/>
      <c r="E20" s="1132"/>
      <c r="F20" s="1132"/>
      <c r="G20" s="1132"/>
      <c r="H20" s="1132"/>
      <c r="I20" s="305"/>
      <c r="J20" s="1132"/>
      <c r="K20" s="1132"/>
      <c r="L20" s="1132"/>
      <c r="M20" s="1132"/>
      <c r="N20" s="1132"/>
      <c r="O20" s="1132"/>
      <c r="P20" s="1132"/>
      <c r="Q20" s="1132"/>
      <c r="R20" s="1132"/>
      <c r="S20" s="1132"/>
      <c r="T20" s="1132"/>
      <c r="U20" s="1132"/>
      <c r="V20" s="518"/>
      <c r="W20" s="518"/>
      <c r="X20" s="518"/>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EA20" s="58"/>
    </row>
    <row r="21" spans="1:145" s="51" customFormat="1" ht="12" customHeight="1" x14ac:dyDescent="0.15">
      <c r="A21" s="1040"/>
      <c r="B21" s="1040"/>
      <c r="C21" s="1040"/>
      <c r="D21" s="1040"/>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1040"/>
      <c r="AJ21" s="1040"/>
      <c r="AK21" s="1040"/>
      <c r="AL21" s="1040"/>
      <c r="AM21" s="1040"/>
      <c r="AN21" s="1040"/>
      <c r="AO21" s="1040"/>
      <c r="AP21" s="1040"/>
      <c r="AQ21" s="1040"/>
      <c r="AR21" s="1040"/>
      <c r="AS21" s="1040"/>
      <c r="AT21" s="1040"/>
      <c r="AU21" s="1040"/>
      <c r="AV21" s="1040"/>
      <c r="AW21" s="1040"/>
      <c r="AX21" s="1040"/>
      <c r="AY21" s="1040"/>
      <c r="AZ21" s="1040"/>
      <c r="BA21" s="1040"/>
      <c r="EA21" s="58"/>
    </row>
    <row r="22" spans="1:145" s="51" customFormat="1" ht="12" customHeight="1" x14ac:dyDescent="0.15">
      <c r="A22" s="1040"/>
      <c r="B22" s="1040"/>
      <c r="C22" s="1040"/>
      <c r="D22" s="1040"/>
      <c r="E22" s="1040"/>
      <c r="F22" s="1040"/>
      <c r="G22" s="1040"/>
      <c r="H22" s="1040"/>
      <c r="I22" s="1040"/>
      <c r="J22" s="1040"/>
      <c r="K22" s="1040"/>
      <c r="L22" s="1040"/>
      <c r="M22" s="1040"/>
      <c r="N22" s="1040"/>
      <c r="O22" s="1040"/>
      <c r="P22" s="1040"/>
      <c r="Q22" s="1040"/>
      <c r="R22" s="1040"/>
      <c r="S22" s="1040"/>
      <c r="T22" s="1040"/>
      <c r="U22" s="1040"/>
      <c r="V22" s="1040"/>
      <c r="W22" s="1040"/>
      <c r="X22" s="1040"/>
      <c r="Y22" s="1040"/>
      <c r="Z22" s="1040"/>
      <c r="AA22" s="1040"/>
      <c r="AB22" s="1040"/>
      <c r="AC22" s="1040"/>
      <c r="AD22" s="1040"/>
      <c r="AE22" s="1040"/>
      <c r="AF22" s="1040"/>
      <c r="AG22" s="1040"/>
      <c r="AH22" s="1040"/>
      <c r="AI22" s="1040"/>
      <c r="AJ22" s="1040"/>
      <c r="AK22" s="1040"/>
      <c r="AL22" s="1040"/>
      <c r="AM22" s="1040"/>
      <c r="AN22" s="1040"/>
      <c r="AO22" s="1040"/>
      <c r="AP22" s="1040"/>
      <c r="AQ22" s="1040"/>
      <c r="AR22" s="1040"/>
      <c r="AS22" s="1040"/>
      <c r="AT22" s="1040"/>
      <c r="AU22" s="1040"/>
      <c r="AV22" s="1040"/>
      <c r="AW22" s="1040"/>
      <c r="AX22" s="1040"/>
      <c r="AY22" s="1040"/>
      <c r="AZ22" s="1040"/>
      <c r="BA22" s="1040"/>
      <c r="EA22" s="58"/>
    </row>
    <row r="23" spans="1:145" s="51" customFormat="1" ht="12" customHeight="1" x14ac:dyDescent="0.15">
      <c r="A23" s="1040"/>
      <c r="B23" s="1040"/>
      <c r="C23" s="1040"/>
      <c r="D23" s="1040"/>
      <c r="E23" s="1040"/>
      <c r="F23" s="1040"/>
      <c r="G23" s="1040"/>
      <c r="H23" s="1040"/>
      <c r="I23" s="1040"/>
      <c r="J23" s="1040"/>
      <c r="K23" s="1040"/>
      <c r="L23" s="1040"/>
      <c r="M23" s="1040"/>
      <c r="N23" s="1040"/>
      <c r="O23" s="1040"/>
      <c r="P23" s="1040"/>
      <c r="Q23" s="1040"/>
      <c r="R23" s="1040"/>
      <c r="S23" s="1040"/>
      <c r="T23" s="1040"/>
      <c r="U23" s="1040"/>
      <c r="V23" s="1040"/>
      <c r="W23" s="1040"/>
      <c r="X23" s="1040"/>
      <c r="Y23" s="1040"/>
      <c r="Z23" s="1040"/>
      <c r="AA23" s="1040"/>
      <c r="AB23" s="1040"/>
      <c r="AC23" s="1040"/>
      <c r="AD23" s="1040"/>
      <c r="AE23" s="1040"/>
      <c r="AF23" s="1040"/>
      <c r="AG23" s="1040"/>
      <c r="AH23" s="1040"/>
      <c r="AI23" s="1040"/>
      <c r="AJ23" s="1040"/>
      <c r="AK23" s="1040"/>
      <c r="AL23" s="1040"/>
      <c r="AM23" s="1040"/>
      <c r="AN23" s="1040"/>
      <c r="AO23" s="1040"/>
      <c r="AP23" s="1040"/>
      <c r="AQ23" s="1040"/>
      <c r="AR23" s="1040"/>
      <c r="AS23" s="1040"/>
      <c r="AT23" s="1040"/>
      <c r="AU23" s="1040"/>
      <c r="AV23" s="1040"/>
      <c r="AW23" s="1040"/>
      <c r="AX23" s="1040"/>
      <c r="AY23" s="1040"/>
      <c r="AZ23" s="1040"/>
      <c r="BA23" s="1040"/>
      <c r="EA23" s="58"/>
    </row>
    <row r="24" spans="1:145" s="51" customFormat="1" ht="12" customHeight="1" thickBot="1" x14ac:dyDescent="0.2">
      <c r="A24" s="1040"/>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040"/>
      <c r="AS24" s="1040"/>
      <c r="AT24" s="1040"/>
      <c r="AU24" s="1040"/>
      <c r="AV24" s="1040"/>
      <c r="AW24" s="1040"/>
      <c r="AX24" s="1040"/>
      <c r="AY24" s="1040"/>
      <c r="AZ24" s="1040"/>
      <c r="BA24" s="1040"/>
      <c r="EA24" s="58"/>
    </row>
    <row r="25" spans="1:145" s="51" customFormat="1" ht="12" customHeight="1" x14ac:dyDescent="0.15">
      <c r="A25" s="1040"/>
      <c r="B25" s="1040"/>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129"/>
      <c r="AI25" s="501" t="s">
        <v>662</v>
      </c>
      <c r="AJ25" s="502"/>
      <c r="AK25" s="523"/>
      <c r="AL25" s="524" t="s">
        <v>663</v>
      </c>
      <c r="AM25" s="502"/>
      <c r="AN25" s="502"/>
      <c r="AO25" s="502"/>
      <c r="AP25" s="1118" t="str">
        <f>'01.入会申込書'!AP25:AQ26</f>
        <v/>
      </c>
      <c r="AQ25" s="1118"/>
      <c r="AR25" s="502" t="s">
        <v>664</v>
      </c>
      <c r="AS25" s="502"/>
      <c r="AT25" s="1118" t="str">
        <f>'01.入会申込書'!AT25:AU26</f>
        <v/>
      </c>
      <c r="AU25" s="1118"/>
      <c r="AV25" s="502" t="s">
        <v>665</v>
      </c>
      <c r="AW25" s="502"/>
      <c r="AX25" s="1118" t="str">
        <f>'01.入会申込書'!AX25:AY26</f>
        <v/>
      </c>
      <c r="AY25" s="1118"/>
      <c r="AZ25" s="502" t="s">
        <v>666</v>
      </c>
      <c r="BA25" s="528"/>
      <c r="EA25" s="58"/>
    </row>
    <row r="26" spans="1:145" s="51" customFormat="1" ht="12" customHeight="1" thickBot="1" x14ac:dyDescent="0.2">
      <c r="A26" s="1041"/>
      <c r="B26" s="1041"/>
      <c r="C26" s="1041"/>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130"/>
      <c r="AI26" s="370"/>
      <c r="AJ26" s="371"/>
      <c r="AK26" s="410"/>
      <c r="AL26" s="403"/>
      <c r="AM26" s="371"/>
      <c r="AN26" s="371"/>
      <c r="AO26" s="371"/>
      <c r="AP26" s="1123"/>
      <c r="AQ26" s="1123"/>
      <c r="AR26" s="371"/>
      <c r="AS26" s="371"/>
      <c r="AT26" s="1123"/>
      <c r="AU26" s="1123"/>
      <c r="AV26" s="371"/>
      <c r="AW26" s="371"/>
      <c r="AX26" s="1123"/>
      <c r="AY26" s="1123"/>
      <c r="AZ26" s="371"/>
      <c r="BA26" s="500"/>
      <c r="EA26" s="58"/>
    </row>
    <row r="27" spans="1:145" s="51" customFormat="1" ht="12" customHeight="1" x14ac:dyDescent="0.15">
      <c r="A27" s="501" t="s">
        <v>667</v>
      </c>
      <c r="B27" s="502"/>
      <c r="C27" s="502"/>
      <c r="D27" s="502"/>
      <c r="E27" s="1112"/>
      <c r="F27" s="1112"/>
      <c r="G27" s="1113"/>
      <c r="H27" s="1113"/>
      <c r="I27" s="1113"/>
      <c r="J27" s="1113"/>
      <c r="K27" s="1113"/>
      <c r="L27" s="1114"/>
      <c r="M27" s="1117" t="str">
        <f>'01.入会申込書'!M27:AG28</f>
        <v/>
      </c>
      <c r="N27" s="1118"/>
      <c r="O27" s="1118"/>
      <c r="P27" s="1118"/>
      <c r="Q27" s="1118"/>
      <c r="R27" s="1118"/>
      <c r="S27" s="1118"/>
      <c r="T27" s="1118"/>
      <c r="U27" s="1118"/>
      <c r="V27" s="1118"/>
      <c r="W27" s="1118"/>
      <c r="X27" s="1118"/>
      <c r="Y27" s="1118"/>
      <c r="Z27" s="1118"/>
      <c r="AA27" s="1118"/>
      <c r="AB27" s="1118"/>
      <c r="AC27" s="1118"/>
      <c r="AD27" s="1118"/>
      <c r="AE27" s="1118"/>
      <c r="AF27" s="1118"/>
      <c r="AG27" s="1119"/>
      <c r="AH27" s="1125" t="s">
        <v>668</v>
      </c>
      <c r="AI27" s="1126" t="str">
        <f>'01.入会申込書'!AI27</f>
        <v/>
      </c>
      <c r="AJ27" s="839"/>
      <c r="AK27" s="839"/>
      <c r="AL27" s="839"/>
      <c r="AM27" s="279" t="s">
        <v>669</v>
      </c>
      <c r="AN27" s="312" t="s">
        <v>670</v>
      </c>
      <c r="AO27" s="1040"/>
      <c r="AP27" s="1127" t="str">
        <f>'01.入会申込書'!AP27</f>
        <v/>
      </c>
      <c r="AQ27" s="1128"/>
      <c r="AR27" s="1128"/>
      <c r="AS27" s="1128"/>
      <c r="AT27" s="1128"/>
      <c r="AU27" s="1128"/>
      <c r="AV27" s="1128"/>
      <c r="AW27" s="1128"/>
      <c r="AX27" s="1128"/>
      <c r="AY27" s="1128"/>
      <c r="AZ27" s="312" t="s">
        <v>671</v>
      </c>
      <c r="BA27" s="347"/>
      <c r="EA27" s="68" t="s">
        <v>672</v>
      </c>
      <c r="EO27" s="68" t="s">
        <v>673</v>
      </c>
    </row>
    <row r="28" spans="1:145" s="51" customFormat="1" ht="12" customHeight="1" x14ac:dyDescent="0.15">
      <c r="A28" s="369"/>
      <c r="B28" s="312"/>
      <c r="C28" s="312"/>
      <c r="D28" s="312"/>
      <c r="E28" s="1040"/>
      <c r="F28" s="1040"/>
      <c r="G28" s="1077"/>
      <c r="H28" s="1077"/>
      <c r="I28" s="1077"/>
      <c r="J28" s="1077"/>
      <c r="K28" s="1077"/>
      <c r="L28" s="1078"/>
      <c r="M28" s="1120"/>
      <c r="N28" s="839"/>
      <c r="O28" s="839"/>
      <c r="P28" s="839"/>
      <c r="Q28" s="839"/>
      <c r="R28" s="839"/>
      <c r="S28" s="839"/>
      <c r="T28" s="839"/>
      <c r="U28" s="839"/>
      <c r="V28" s="839"/>
      <c r="W28" s="839"/>
      <c r="X28" s="839"/>
      <c r="Y28" s="839"/>
      <c r="Z28" s="839"/>
      <c r="AA28" s="839"/>
      <c r="AB28" s="839"/>
      <c r="AC28" s="839"/>
      <c r="AD28" s="839"/>
      <c r="AE28" s="839"/>
      <c r="AF28" s="839"/>
      <c r="AG28" s="1121"/>
      <c r="AH28" s="279"/>
      <c r="AI28" s="839"/>
      <c r="AJ28" s="839"/>
      <c r="AK28" s="839"/>
      <c r="AL28" s="839"/>
      <c r="AM28" s="279"/>
      <c r="AN28" s="1040"/>
      <c r="AO28" s="1040"/>
      <c r="AP28" s="839"/>
      <c r="AQ28" s="839"/>
      <c r="AR28" s="839"/>
      <c r="AS28" s="839"/>
      <c r="AT28" s="839"/>
      <c r="AU28" s="839"/>
      <c r="AV28" s="839"/>
      <c r="AW28" s="839"/>
      <c r="AX28" s="839"/>
      <c r="AY28" s="839"/>
      <c r="AZ28" s="312"/>
      <c r="BA28" s="347"/>
      <c r="EA28" s="69" t="s">
        <v>674</v>
      </c>
      <c r="EO28" s="68" t="s">
        <v>675</v>
      </c>
    </row>
    <row r="29" spans="1:145" s="51" customFormat="1" ht="12" customHeight="1" x14ac:dyDescent="0.15">
      <c r="A29" s="370"/>
      <c r="B29" s="371"/>
      <c r="C29" s="371"/>
      <c r="D29" s="371"/>
      <c r="E29" s="1101"/>
      <c r="F29" s="1101"/>
      <c r="G29" s="1115"/>
      <c r="H29" s="1115"/>
      <c r="I29" s="1115"/>
      <c r="J29" s="1115"/>
      <c r="K29" s="1115"/>
      <c r="L29" s="1116"/>
      <c r="M29" s="1122"/>
      <c r="N29" s="1123"/>
      <c r="O29" s="1123"/>
      <c r="P29" s="1123"/>
      <c r="Q29" s="1123"/>
      <c r="R29" s="1123"/>
      <c r="S29" s="1123"/>
      <c r="T29" s="1123"/>
      <c r="U29" s="1123"/>
      <c r="V29" s="1123"/>
      <c r="W29" s="1123"/>
      <c r="X29" s="1123"/>
      <c r="Y29" s="1123"/>
      <c r="Z29" s="1123"/>
      <c r="AA29" s="1123"/>
      <c r="AB29" s="1123"/>
      <c r="AC29" s="1123"/>
      <c r="AD29" s="1123"/>
      <c r="AE29" s="1123"/>
      <c r="AF29" s="1123"/>
      <c r="AG29" s="1124"/>
      <c r="AH29" s="279"/>
      <c r="AI29" s="1123"/>
      <c r="AJ29" s="1123"/>
      <c r="AK29" s="1123"/>
      <c r="AL29" s="1123"/>
      <c r="AM29" s="279"/>
      <c r="AN29" s="1040"/>
      <c r="AO29" s="1040"/>
      <c r="AP29" s="1123"/>
      <c r="AQ29" s="1123"/>
      <c r="AR29" s="1123"/>
      <c r="AS29" s="1123"/>
      <c r="AT29" s="1123"/>
      <c r="AU29" s="1123"/>
      <c r="AV29" s="1123"/>
      <c r="AW29" s="1123"/>
      <c r="AX29" s="1123"/>
      <c r="AY29" s="1123"/>
      <c r="AZ29" s="312"/>
      <c r="BA29" s="347"/>
      <c r="EA29" s="69" t="s">
        <v>676</v>
      </c>
      <c r="EO29" s="69" t="s">
        <v>677</v>
      </c>
    </row>
    <row r="30" spans="1:145" s="51" customFormat="1" ht="12" customHeight="1" x14ac:dyDescent="0.15">
      <c r="A30" s="290" t="s">
        <v>678</v>
      </c>
      <c r="B30" s="291"/>
      <c r="C30" s="291"/>
      <c r="D30" s="291"/>
      <c r="E30" s="1039"/>
      <c r="F30" s="1039"/>
      <c r="G30" s="1039"/>
      <c r="H30" s="1039"/>
      <c r="I30" s="1039"/>
      <c r="J30" s="1039"/>
      <c r="K30" s="1039"/>
      <c r="L30" s="1099"/>
      <c r="M30" s="1103" t="str">
        <f>'01.入会申込書'!M35</f>
        <v/>
      </c>
      <c r="N30" s="1104"/>
      <c r="O30" s="1104"/>
      <c r="P30" s="1104"/>
      <c r="Q30" s="1104"/>
      <c r="R30" s="1104"/>
      <c r="S30" s="1104"/>
      <c r="T30" s="1104"/>
      <c r="U30" s="1104"/>
      <c r="V30" s="1104"/>
      <c r="W30" s="1104"/>
      <c r="X30" s="1104"/>
      <c r="Y30" s="1104"/>
      <c r="Z30" s="1104"/>
      <c r="AA30" s="1104"/>
      <c r="AB30" s="1104"/>
      <c r="AC30" s="1104"/>
      <c r="AD30" s="1104"/>
      <c r="AE30" s="1104"/>
      <c r="AF30" s="1104"/>
      <c r="AG30" s="1104"/>
      <c r="AH30" s="1104"/>
      <c r="AI30" s="1104"/>
      <c r="AJ30" s="1104"/>
      <c r="AK30" s="1104"/>
      <c r="AL30" s="1104"/>
      <c r="AM30" s="1104"/>
      <c r="AN30" s="1104"/>
      <c r="AO30" s="1104"/>
      <c r="AP30" s="1104"/>
      <c r="AQ30" s="1104"/>
      <c r="AR30" s="1104"/>
      <c r="AS30" s="1104"/>
      <c r="AT30" s="1104"/>
      <c r="AU30" s="1104"/>
      <c r="AV30" s="1104"/>
      <c r="AW30" s="1104"/>
      <c r="AX30" s="1104"/>
      <c r="AY30" s="1104"/>
      <c r="AZ30" s="1104"/>
      <c r="BA30" s="1105"/>
      <c r="EA30" s="69" t="s">
        <v>50</v>
      </c>
      <c r="EO30" s="69" t="s">
        <v>679</v>
      </c>
    </row>
    <row r="31" spans="1:145" s="51" customFormat="1" ht="12" customHeight="1" x14ac:dyDescent="0.15">
      <c r="A31" s="369"/>
      <c r="B31" s="312"/>
      <c r="C31" s="312"/>
      <c r="D31" s="312"/>
      <c r="E31" s="1040"/>
      <c r="F31" s="1040"/>
      <c r="G31" s="1040"/>
      <c r="H31" s="1040"/>
      <c r="I31" s="1040"/>
      <c r="J31" s="1040"/>
      <c r="K31" s="1040"/>
      <c r="L31" s="1100"/>
      <c r="M31" s="1106"/>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07"/>
      <c r="AK31" s="1107"/>
      <c r="AL31" s="1107"/>
      <c r="AM31" s="1107"/>
      <c r="AN31" s="1107"/>
      <c r="AO31" s="1107"/>
      <c r="AP31" s="1107"/>
      <c r="AQ31" s="1107"/>
      <c r="AR31" s="1107"/>
      <c r="AS31" s="1107"/>
      <c r="AT31" s="1107"/>
      <c r="AU31" s="1107"/>
      <c r="AV31" s="1107"/>
      <c r="AW31" s="1107"/>
      <c r="AX31" s="1107"/>
      <c r="AY31" s="1107"/>
      <c r="AZ31" s="1107"/>
      <c r="BA31" s="1108"/>
      <c r="EA31" s="69" t="s">
        <v>680</v>
      </c>
      <c r="EO31" s="69" t="s">
        <v>50</v>
      </c>
    </row>
    <row r="32" spans="1:145" s="51" customFormat="1" ht="12" customHeight="1" x14ac:dyDescent="0.15">
      <c r="A32" s="370"/>
      <c r="B32" s="371"/>
      <c r="C32" s="371"/>
      <c r="D32" s="371"/>
      <c r="E32" s="1101"/>
      <c r="F32" s="1101"/>
      <c r="G32" s="1101"/>
      <c r="H32" s="1101"/>
      <c r="I32" s="1101"/>
      <c r="J32" s="1101"/>
      <c r="K32" s="1101"/>
      <c r="L32" s="1102"/>
      <c r="M32" s="1109"/>
      <c r="N32" s="1110"/>
      <c r="O32" s="1110"/>
      <c r="P32" s="1110"/>
      <c r="Q32" s="1110"/>
      <c r="R32" s="1110"/>
      <c r="S32" s="1110"/>
      <c r="T32" s="1110"/>
      <c r="U32" s="1110"/>
      <c r="V32" s="1110"/>
      <c r="W32" s="1110"/>
      <c r="X32" s="1110"/>
      <c r="Y32" s="1110"/>
      <c r="Z32" s="1110"/>
      <c r="AA32" s="1110"/>
      <c r="AB32" s="1110"/>
      <c r="AC32" s="1110"/>
      <c r="AD32" s="1110"/>
      <c r="AE32" s="1110"/>
      <c r="AF32" s="1110"/>
      <c r="AG32" s="1110"/>
      <c r="AH32" s="1110"/>
      <c r="AI32" s="1110"/>
      <c r="AJ32" s="1110"/>
      <c r="AK32" s="1110"/>
      <c r="AL32" s="1110"/>
      <c r="AM32" s="1110"/>
      <c r="AN32" s="1110"/>
      <c r="AO32" s="1110"/>
      <c r="AP32" s="1110"/>
      <c r="AQ32" s="1110"/>
      <c r="AR32" s="1110"/>
      <c r="AS32" s="1110"/>
      <c r="AT32" s="1110"/>
      <c r="AU32" s="1110"/>
      <c r="AV32" s="1110"/>
      <c r="AW32" s="1110"/>
      <c r="AX32" s="1110"/>
      <c r="AY32" s="1110"/>
      <c r="AZ32" s="1110"/>
      <c r="BA32" s="1111"/>
      <c r="EA32" s="69" t="s">
        <v>681</v>
      </c>
      <c r="EO32" s="69" t="s">
        <v>682</v>
      </c>
    </row>
    <row r="33" spans="1:145" s="51" customFormat="1" ht="12" customHeight="1" x14ac:dyDescent="0.15">
      <c r="A33" s="290" t="s">
        <v>683</v>
      </c>
      <c r="B33" s="291"/>
      <c r="C33" s="291"/>
      <c r="D33" s="291"/>
      <c r="E33" s="1039"/>
      <c r="F33" s="1039"/>
      <c r="G33" s="382" t="s">
        <v>684</v>
      </c>
      <c r="H33" s="1042"/>
      <c r="I33" s="1042"/>
      <c r="J33" s="1042"/>
      <c r="K33" s="1042"/>
      <c r="L33" s="1043"/>
      <c r="M33" s="1047" t="str">
        <f>IF(TRIM(VLOOKUP("代表者2",daisei,4,FALSE)=""),"",VLOOKUP("代表者2",daisei,4,FALSE))</f>
        <v/>
      </c>
      <c r="N33" s="1047"/>
      <c r="O33" s="1047"/>
      <c r="P33" s="1047"/>
      <c r="Q33" s="1047"/>
      <c r="R33" s="1047"/>
      <c r="S33" s="1047"/>
      <c r="T33" s="1047"/>
      <c r="U33" s="1047"/>
      <c r="V33" s="1047"/>
      <c r="W33" s="1047"/>
      <c r="X33" s="1047"/>
      <c r="Y33" s="1047"/>
      <c r="Z33" s="1047"/>
      <c r="AA33" s="1047"/>
      <c r="AB33" s="1047"/>
      <c r="AC33" s="1048"/>
      <c r="AD33" s="391" t="s">
        <v>685</v>
      </c>
      <c r="AE33" s="1050"/>
      <c r="AF33" s="1053" t="str">
        <f>TEXT(VLOOKUP("代表者2",daisei,8,FALSE),"ggg")</f>
        <v>明治</v>
      </c>
      <c r="AG33" s="1054"/>
      <c r="AH33" s="1054"/>
      <c r="AI33" s="1054"/>
      <c r="AJ33" s="1085" t="str">
        <f>IF(ISBLANK(VLOOKUP("代表者2",daisei,8,FALSE)),"",TEXT(VLOOKUP("代表者2",daisei,8,FALSE),"e"))</f>
        <v/>
      </c>
      <c r="AK33" s="1085"/>
      <c r="AL33" s="1085"/>
      <c r="AM33" s="1085"/>
      <c r="AN33" s="291" t="s">
        <v>686</v>
      </c>
      <c r="AO33" s="291"/>
      <c r="AP33" s="1085" t="str">
        <f>IF(ISBLANK(VLOOKUP("代表者2",daisei,8,FALSE)),"",MONTH(VLOOKUP("代表者2",daisei,8,FALSE)))</f>
        <v/>
      </c>
      <c r="AQ33" s="1085"/>
      <c r="AR33" s="291" t="s">
        <v>687</v>
      </c>
      <c r="AS33" s="1039"/>
      <c r="AT33" s="1085" t="str">
        <f>IF(ISBLANK(VLOOKUP("代表者2",daisei,8,FALSE)),"",DAY(VLOOKUP("代表者2",daisei,8,FALSE)))</f>
        <v/>
      </c>
      <c r="AU33" s="1085"/>
      <c r="AV33" s="291" t="s">
        <v>688</v>
      </c>
      <c r="AW33" s="350"/>
      <c r="AX33" s="1086" t="s">
        <v>689</v>
      </c>
      <c r="AY33" s="1089" t="str">
        <f>LEFT(VLOOKUP("代表者2",daisei,7,FALSE),1)</f>
        <v/>
      </c>
      <c r="AZ33" s="1090"/>
      <c r="BA33" s="1091"/>
      <c r="EA33" s="69" t="s">
        <v>690</v>
      </c>
      <c r="EO33" s="69" t="s">
        <v>691</v>
      </c>
    </row>
    <row r="34" spans="1:145" s="51" customFormat="1" ht="12" customHeight="1" x14ac:dyDescent="0.15">
      <c r="A34" s="369"/>
      <c r="B34" s="312"/>
      <c r="C34" s="312"/>
      <c r="D34" s="312"/>
      <c r="E34" s="1040"/>
      <c r="F34" s="1040"/>
      <c r="G34" s="1044"/>
      <c r="H34" s="1045"/>
      <c r="I34" s="1045"/>
      <c r="J34" s="1045"/>
      <c r="K34" s="1045"/>
      <c r="L34" s="1046"/>
      <c r="M34" s="344"/>
      <c r="N34" s="344"/>
      <c r="O34" s="344"/>
      <c r="P34" s="344"/>
      <c r="Q34" s="344"/>
      <c r="R34" s="344"/>
      <c r="S34" s="344"/>
      <c r="T34" s="344"/>
      <c r="U34" s="344"/>
      <c r="V34" s="344"/>
      <c r="W34" s="344"/>
      <c r="X34" s="344"/>
      <c r="Y34" s="344"/>
      <c r="Z34" s="344"/>
      <c r="AA34" s="344"/>
      <c r="AB34" s="344"/>
      <c r="AC34" s="1049"/>
      <c r="AD34" s="1051"/>
      <c r="AE34" s="1052"/>
      <c r="AF34" s="1055"/>
      <c r="AG34" s="1056"/>
      <c r="AH34" s="1056"/>
      <c r="AI34" s="1056"/>
      <c r="AJ34" s="419"/>
      <c r="AK34" s="419"/>
      <c r="AL34" s="419"/>
      <c r="AM34" s="419"/>
      <c r="AN34" s="312"/>
      <c r="AO34" s="312"/>
      <c r="AP34" s="419"/>
      <c r="AQ34" s="419"/>
      <c r="AR34" s="1040"/>
      <c r="AS34" s="1040"/>
      <c r="AT34" s="419"/>
      <c r="AU34" s="419"/>
      <c r="AV34" s="312"/>
      <c r="AW34" s="317"/>
      <c r="AX34" s="1087"/>
      <c r="AY34" s="1092"/>
      <c r="AZ34" s="1093"/>
      <c r="BA34" s="1094"/>
      <c r="EA34" s="69" t="s">
        <v>72</v>
      </c>
      <c r="EO34" s="69" t="s">
        <v>692</v>
      </c>
    </row>
    <row r="35" spans="1:145" s="51" customFormat="1" ht="12" customHeight="1" x14ac:dyDescent="0.15">
      <c r="A35" s="369"/>
      <c r="B35" s="312"/>
      <c r="C35" s="312"/>
      <c r="D35" s="312"/>
      <c r="E35" s="1040"/>
      <c r="F35" s="1040"/>
      <c r="G35" s="284" t="s">
        <v>693</v>
      </c>
      <c r="H35" s="1074"/>
      <c r="I35" s="1074"/>
      <c r="J35" s="1074"/>
      <c r="K35" s="1074"/>
      <c r="L35" s="1075"/>
      <c r="M35" s="478" t="str">
        <f>IF(TRIM(VLOOKUP("代表者2",daisei,3,FALSE)=""),"",VLOOKUP("代表者2",daisei,3,FALSE))</f>
        <v/>
      </c>
      <c r="N35" s="479"/>
      <c r="O35" s="479"/>
      <c r="P35" s="479"/>
      <c r="Q35" s="479"/>
      <c r="R35" s="479"/>
      <c r="S35" s="479"/>
      <c r="T35" s="479"/>
      <c r="U35" s="479"/>
      <c r="V35" s="479"/>
      <c r="W35" s="479"/>
      <c r="X35" s="479"/>
      <c r="Y35" s="479"/>
      <c r="Z35" s="479"/>
      <c r="AA35" s="479"/>
      <c r="AB35" s="479"/>
      <c r="AC35" s="1079"/>
      <c r="AD35" s="1051"/>
      <c r="AE35" s="1052"/>
      <c r="AF35" s="1057"/>
      <c r="AG35" s="1058"/>
      <c r="AH35" s="1058"/>
      <c r="AI35" s="1058"/>
      <c r="AJ35" s="419"/>
      <c r="AK35" s="419"/>
      <c r="AL35" s="419"/>
      <c r="AM35" s="419"/>
      <c r="AN35" s="312"/>
      <c r="AO35" s="312"/>
      <c r="AP35" s="419"/>
      <c r="AQ35" s="419"/>
      <c r="AR35" s="1040"/>
      <c r="AS35" s="1040"/>
      <c r="AT35" s="419"/>
      <c r="AU35" s="419"/>
      <c r="AV35" s="307"/>
      <c r="AW35" s="318"/>
      <c r="AX35" s="1087"/>
      <c r="AY35" s="1092"/>
      <c r="AZ35" s="1093"/>
      <c r="BA35" s="1094"/>
      <c r="EA35" s="69" t="s">
        <v>694</v>
      </c>
      <c r="EO35" s="69" t="s">
        <v>72</v>
      </c>
    </row>
    <row r="36" spans="1:145" s="51" customFormat="1" ht="12" customHeight="1" x14ac:dyDescent="0.15">
      <c r="A36" s="369"/>
      <c r="B36" s="312"/>
      <c r="C36" s="312"/>
      <c r="D36" s="312"/>
      <c r="E36" s="1040"/>
      <c r="F36" s="1040"/>
      <c r="G36" s="1076"/>
      <c r="H36" s="1077"/>
      <c r="I36" s="1077"/>
      <c r="J36" s="1077"/>
      <c r="K36" s="1077"/>
      <c r="L36" s="1078"/>
      <c r="M36" s="340"/>
      <c r="N36" s="341"/>
      <c r="O36" s="341"/>
      <c r="P36" s="341"/>
      <c r="Q36" s="341"/>
      <c r="R36" s="341"/>
      <c r="S36" s="341"/>
      <c r="T36" s="341"/>
      <c r="U36" s="341"/>
      <c r="V36" s="341"/>
      <c r="W36" s="341"/>
      <c r="X36" s="341"/>
      <c r="Y36" s="341"/>
      <c r="Z36" s="341"/>
      <c r="AA36" s="341"/>
      <c r="AB36" s="341"/>
      <c r="AC36" s="1080"/>
      <c r="AD36" s="284" t="s">
        <v>695</v>
      </c>
      <c r="AE36" s="364"/>
      <c r="AF36" s="365"/>
      <c r="AG36" s="1081" t="str">
        <f>IF(ISBLANK(VLOOKUP("代表者2",daisei,19,FALSE)),"",LEFT(VLOOKUP("代表者2",daisei,19,FALSE),FIND("-",VLOOKUP("代表者2",daisei,19,FALSE))-1))</f>
        <v/>
      </c>
      <c r="AH36" s="1082"/>
      <c r="AI36" s="1082"/>
      <c r="AJ36" s="1082"/>
      <c r="AK36" s="1082"/>
      <c r="AL36" s="276" t="s">
        <v>696</v>
      </c>
      <c r="AM36" s="1082" t="str">
        <f>IF(ISBLANK(VLOOKUP("代表者2",daisei,19,FALSE)),"",LEFT(RIGHT(VLOOKUP("代表者2",daisei,19,FALSE),LEN(VLOOKUP("代表者2",daisei,19,FALSE))-FIND("-",VLOOKUP("代表者2",daisei,19,FALSE))),FIND("-",RIGHT(VLOOKUP("代表者2",daisei,19,FALSE),LEN(VLOOKUP("代表者2",daisei,19,FALSE))-FIND("-",VLOOKUP("代表者2",daisei,19,FALSE))))-1))</f>
        <v/>
      </c>
      <c r="AN36" s="1082"/>
      <c r="AO36" s="1082"/>
      <c r="AP36" s="1082"/>
      <c r="AQ36" s="1082"/>
      <c r="AR36" s="276" t="s">
        <v>697</v>
      </c>
      <c r="AS36" s="1082" t="str">
        <f>IF(ISBLANK(VLOOKUP("代表者2",daisei,19,FALSE)),"",RIGHT(RIGHT(VLOOKUP("代表者2",daisei,19,FALSE),LEN(VLOOKUP("代表者2",daisei,19,FALSE))-FIND("-",VLOOKUP("代表者2",daisei,19,FALSE))),LEN(RIGHT(VLOOKUP("代表者2",daisei,19,FALSE),LEN(VLOOKUP("代表者2",daisei,19,FALSE))-FIND("-",VLOOKUP("代表者2",daisei,19,FALSE))))-FIND("-",RIGHT(VLOOKUP("代表者2",daisei,19,FALSE),LEN(VLOOKUP("代表者2",daisei,19,FALSE))-FIND("-",VLOOKUP("代表者2",daisei,19,FALSE))))))</f>
        <v/>
      </c>
      <c r="AT36" s="1082"/>
      <c r="AU36" s="1082"/>
      <c r="AV36" s="1082"/>
      <c r="AW36" s="1098"/>
      <c r="AX36" s="1087"/>
      <c r="AY36" s="1092"/>
      <c r="AZ36" s="1093"/>
      <c r="BA36" s="1094"/>
      <c r="EA36" s="69" t="s">
        <v>698</v>
      </c>
      <c r="EO36" s="69" t="s">
        <v>699</v>
      </c>
    </row>
    <row r="37" spans="1:145" s="51" customFormat="1" ht="12" customHeight="1" x14ac:dyDescent="0.15">
      <c r="A37" s="369"/>
      <c r="B37" s="312"/>
      <c r="C37" s="312"/>
      <c r="D37" s="312"/>
      <c r="E37" s="1040"/>
      <c r="F37" s="1040"/>
      <c r="G37" s="1076"/>
      <c r="H37" s="1077"/>
      <c r="I37" s="1077"/>
      <c r="J37" s="1077"/>
      <c r="K37" s="1077"/>
      <c r="L37" s="1078"/>
      <c r="M37" s="340"/>
      <c r="N37" s="341"/>
      <c r="O37" s="341"/>
      <c r="P37" s="341"/>
      <c r="Q37" s="341"/>
      <c r="R37" s="341"/>
      <c r="S37" s="341"/>
      <c r="T37" s="341"/>
      <c r="U37" s="341"/>
      <c r="V37" s="341"/>
      <c r="W37" s="341"/>
      <c r="X37" s="341"/>
      <c r="Y37" s="341"/>
      <c r="Z37" s="341"/>
      <c r="AA37" s="341"/>
      <c r="AB37" s="341"/>
      <c r="AC37" s="1080"/>
      <c r="AD37" s="376"/>
      <c r="AE37" s="312"/>
      <c r="AF37" s="317"/>
      <c r="AG37" s="1083"/>
      <c r="AH37" s="419"/>
      <c r="AI37" s="419"/>
      <c r="AJ37" s="419"/>
      <c r="AK37" s="419"/>
      <c r="AL37" s="1077"/>
      <c r="AM37" s="419"/>
      <c r="AN37" s="419"/>
      <c r="AO37" s="419"/>
      <c r="AP37" s="419"/>
      <c r="AQ37" s="419"/>
      <c r="AR37" s="1077"/>
      <c r="AS37" s="419"/>
      <c r="AT37" s="419"/>
      <c r="AU37" s="419"/>
      <c r="AV37" s="419"/>
      <c r="AW37" s="420"/>
      <c r="AX37" s="1087"/>
      <c r="AY37" s="1092"/>
      <c r="AZ37" s="1093"/>
      <c r="BA37" s="1094"/>
      <c r="EA37" s="69" t="s">
        <v>700</v>
      </c>
      <c r="EO37" s="69" t="s">
        <v>701</v>
      </c>
    </row>
    <row r="38" spans="1:145" s="51" customFormat="1" ht="12" customHeight="1" x14ac:dyDescent="0.15">
      <c r="A38" s="369"/>
      <c r="B38" s="312"/>
      <c r="C38" s="312"/>
      <c r="D38" s="312"/>
      <c r="E38" s="1040"/>
      <c r="F38" s="1040"/>
      <c r="G38" s="1044"/>
      <c r="H38" s="1045"/>
      <c r="I38" s="1045"/>
      <c r="J38" s="1045"/>
      <c r="K38" s="1045"/>
      <c r="L38" s="1046"/>
      <c r="M38" s="343"/>
      <c r="N38" s="344"/>
      <c r="O38" s="344"/>
      <c r="P38" s="344"/>
      <c r="Q38" s="344"/>
      <c r="R38" s="344"/>
      <c r="S38" s="344"/>
      <c r="T38" s="344"/>
      <c r="U38" s="344"/>
      <c r="V38" s="344"/>
      <c r="W38" s="344"/>
      <c r="X38" s="344"/>
      <c r="Y38" s="344"/>
      <c r="Z38" s="344"/>
      <c r="AA38" s="344"/>
      <c r="AB38" s="344"/>
      <c r="AC38" s="1049"/>
      <c r="AD38" s="306"/>
      <c r="AE38" s="307"/>
      <c r="AF38" s="318"/>
      <c r="AG38" s="1084"/>
      <c r="AH38" s="422"/>
      <c r="AI38" s="422"/>
      <c r="AJ38" s="422"/>
      <c r="AK38" s="422"/>
      <c r="AL38" s="1045"/>
      <c r="AM38" s="422"/>
      <c r="AN38" s="422"/>
      <c r="AO38" s="422"/>
      <c r="AP38" s="422"/>
      <c r="AQ38" s="422"/>
      <c r="AR38" s="1045"/>
      <c r="AS38" s="422"/>
      <c r="AT38" s="422"/>
      <c r="AU38" s="422"/>
      <c r="AV38" s="422"/>
      <c r="AW38" s="423"/>
      <c r="AX38" s="1088"/>
      <c r="AY38" s="1095"/>
      <c r="AZ38" s="1096"/>
      <c r="BA38" s="1097"/>
      <c r="EA38" s="69" t="s">
        <v>702</v>
      </c>
      <c r="EO38" s="69" t="s">
        <v>703</v>
      </c>
    </row>
    <row r="39" spans="1:145" s="51" customFormat="1" ht="12" customHeight="1" x14ac:dyDescent="0.15">
      <c r="A39" s="369"/>
      <c r="B39" s="312"/>
      <c r="C39" s="312"/>
      <c r="D39" s="312"/>
      <c r="E39" s="1040"/>
      <c r="F39" s="1040"/>
      <c r="G39" s="1059" t="s">
        <v>704</v>
      </c>
      <c r="H39" s="335"/>
      <c r="I39" s="335"/>
      <c r="J39" s="335"/>
      <c r="K39" s="335"/>
      <c r="L39" s="1060"/>
      <c r="M39" s="1032" t="str">
        <f>IF(TRIM(VLOOKUP("代表者2",daisei,9,FALSE)=""),"",IF(TRIM(VLOOKUP("代表者2",daisei,10,FALSE)=""),VLOOKUP("代表者2",daisei,9,FALSE),VLOOKUP("代表者2",daisei,10,FALSE)))</f>
        <v/>
      </c>
      <c r="N39" s="1033"/>
      <c r="O39" s="1033"/>
      <c r="P39" s="1033"/>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1033"/>
      <c r="AL39" s="1033"/>
      <c r="AM39" s="1033"/>
      <c r="AN39" s="1033"/>
      <c r="AO39" s="1033"/>
      <c r="AP39" s="1033"/>
      <c r="AQ39" s="1033"/>
      <c r="AR39" s="1033"/>
      <c r="AS39" s="1033"/>
      <c r="AT39" s="1033"/>
      <c r="AU39" s="1033"/>
      <c r="AV39" s="1033"/>
      <c r="AW39" s="1033"/>
      <c r="AX39" s="1033"/>
      <c r="AY39" s="1033"/>
      <c r="AZ39" s="1033"/>
      <c r="BA39" s="1034"/>
      <c r="EA39" s="69" t="s">
        <v>705</v>
      </c>
      <c r="EO39" s="69" t="s">
        <v>706</v>
      </c>
    </row>
    <row r="40" spans="1:145" s="51" customFormat="1" ht="12" customHeight="1" x14ac:dyDescent="0.15">
      <c r="A40" s="369"/>
      <c r="B40" s="312"/>
      <c r="C40" s="312"/>
      <c r="D40" s="312"/>
      <c r="E40" s="1040"/>
      <c r="F40" s="1040"/>
      <c r="G40" s="1061"/>
      <c r="H40" s="1062"/>
      <c r="I40" s="1062"/>
      <c r="J40" s="1062"/>
      <c r="K40" s="1062"/>
      <c r="L40" s="1063"/>
      <c r="M40" s="1035"/>
      <c r="N40" s="1036"/>
      <c r="O40" s="1036"/>
      <c r="P40" s="1036"/>
      <c r="Q40" s="1036"/>
      <c r="R40" s="1036"/>
      <c r="S40" s="1036"/>
      <c r="T40" s="1036"/>
      <c r="U40" s="1036"/>
      <c r="V40" s="1036"/>
      <c r="W40" s="1036"/>
      <c r="X40" s="1036"/>
      <c r="Y40" s="1036"/>
      <c r="Z40" s="1036"/>
      <c r="AA40" s="1036"/>
      <c r="AB40" s="1036"/>
      <c r="AC40" s="1036"/>
      <c r="AD40" s="1036"/>
      <c r="AE40" s="1036"/>
      <c r="AF40" s="1036"/>
      <c r="AG40" s="1036"/>
      <c r="AH40" s="1036"/>
      <c r="AI40" s="1036"/>
      <c r="AJ40" s="1036"/>
      <c r="AK40" s="1036"/>
      <c r="AL40" s="1036"/>
      <c r="AM40" s="1036"/>
      <c r="AN40" s="1036"/>
      <c r="AO40" s="1036"/>
      <c r="AP40" s="1036"/>
      <c r="AQ40" s="1036"/>
      <c r="AR40" s="1036"/>
      <c r="AS40" s="1036"/>
      <c r="AT40" s="1036"/>
      <c r="AU40" s="1036"/>
      <c r="AV40" s="1036"/>
      <c r="AW40" s="1036"/>
      <c r="AX40" s="1036"/>
      <c r="AY40" s="1036"/>
      <c r="AZ40" s="1036"/>
      <c r="BA40" s="1037"/>
      <c r="EA40" s="69" t="s">
        <v>707</v>
      </c>
      <c r="EO40" s="69" t="s">
        <v>708</v>
      </c>
    </row>
    <row r="41" spans="1:145" s="51" customFormat="1" ht="15" customHeight="1" x14ac:dyDescent="0.15">
      <c r="A41" s="369"/>
      <c r="B41" s="312"/>
      <c r="C41" s="312"/>
      <c r="D41" s="312"/>
      <c r="E41" s="1040"/>
      <c r="F41" s="1040"/>
      <c r="G41" s="309" t="s">
        <v>709</v>
      </c>
      <c r="H41" s="1064"/>
      <c r="I41" s="1064"/>
      <c r="J41" s="1064"/>
      <c r="K41" s="1064"/>
      <c r="L41" s="1065"/>
      <c r="M41" s="364" t="s">
        <v>710</v>
      </c>
      <c r="N41" s="273"/>
      <c r="O41" s="1070" t="str">
        <f>LEFT(VLOOKUP("代表者",daisei,12,FALSE),3)</f>
        <v/>
      </c>
      <c r="P41" s="1070"/>
      <c r="Q41" s="1070"/>
      <c r="R41" s="1070"/>
      <c r="S41" s="52" t="s">
        <v>711</v>
      </c>
      <c r="T41" s="1070" t="str">
        <f>RIGHT(VLOOKUP("代表者2",daisei,12,FALSE),4)</f>
        <v/>
      </c>
      <c r="U41" s="1070"/>
      <c r="V41" s="1070"/>
      <c r="W41" s="1070"/>
      <c r="X41" s="1070"/>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424"/>
      <c r="EA41" s="69" t="s">
        <v>712</v>
      </c>
      <c r="EO41" s="69" t="s">
        <v>713</v>
      </c>
    </row>
    <row r="42" spans="1:145" s="51" customFormat="1" ht="12" customHeight="1" x14ac:dyDescent="0.15">
      <c r="A42" s="369"/>
      <c r="B42" s="312"/>
      <c r="C42" s="312"/>
      <c r="D42" s="312"/>
      <c r="E42" s="1040"/>
      <c r="F42" s="1040"/>
      <c r="G42" s="309"/>
      <c r="H42" s="1064"/>
      <c r="I42" s="1064"/>
      <c r="J42" s="1064"/>
      <c r="K42" s="1064"/>
      <c r="L42" s="1065"/>
      <c r="M42" s="340" t="str">
        <f>IF(ISBLANK(VLOOKUP("代表者2",daisei,11,FALSE)),VLOOKUP("代表者2",daisei,13,FALSE)&amp;VLOOKUP("代表者2",daisei,14,FALSE)&amp;VLOOKUP("代表者2",daisei,15,FALSE)&amp;VLOOKUP("代表者2",daisei,16,FALSE)&amp;"　"&amp;VLOOKUP("代表者2",daisei,17,FALSE),VLOOKUP("代表者2",daisei,18,FALSE))</f>
        <v>　</v>
      </c>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2"/>
      <c r="EA42" s="69" t="s">
        <v>714</v>
      </c>
      <c r="EO42" s="69" t="s">
        <v>715</v>
      </c>
    </row>
    <row r="43" spans="1:145" s="51" customFormat="1" ht="12" customHeight="1" x14ac:dyDescent="0.15">
      <c r="A43" s="369"/>
      <c r="B43" s="312"/>
      <c r="C43" s="312"/>
      <c r="D43" s="312"/>
      <c r="E43" s="1040"/>
      <c r="F43" s="1040"/>
      <c r="G43" s="1066"/>
      <c r="H43" s="1064"/>
      <c r="I43" s="1064"/>
      <c r="J43" s="1064"/>
      <c r="K43" s="1064"/>
      <c r="L43" s="1065"/>
      <c r="M43" s="340"/>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2"/>
      <c r="EA43" s="69" t="s">
        <v>115</v>
      </c>
      <c r="EO43" s="69" t="s">
        <v>716</v>
      </c>
    </row>
    <row r="44" spans="1:145" s="51" customFormat="1" ht="12" customHeight="1" thickBot="1" x14ac:dyDescent="0.2">
      <c r="A44" s="293"/>
      <c r="B44" s="294"/>
      <c r="C44" s="294"/>
      <c r="D44" s="294"/>
      <c r="E44" s="1041"/>
      <c r="F44" s="1041"/>
      <c r="G44" s="1067"/>
      <c r="H44" s="1068"/>
      <c r="I44" s="1068"/>
      <c r="J44" s="1068"/>
      <c r="K44" s="1068"/>
      <c r="L44" s="1069"/>
      <c r="M44" s="1071"/>
      <c r="N44" s="1072"/>
      <c r="O44" s="1072"/>
      <c r="P44" s="1072"/>
      <c r="Q44" s="1072"/>
      <c r="R44" s="1072"/>
      <c r="S44" s="1072"/>
      <c r="T44" s="1072"/>
      <c r="U44" s="1072"/>
      <c r="V44" s="1072"/>
      <c r="W44" s="1072"/>
      <c r="X44" s="1072"/>
      <c r="Y44" s="1072"/>
      <c r="Z44" s="1072"/>
      <c r="AA44" s="1072"/>
      <c r="AB44" s="1072"/>
      <c r="AC44" s="1072"/>
      <c r="AD44" s="1072"/>
      <c r="AE44" s="1072"/>
      <c r="AF44" s="1072"/>
      <c r="AG44" s="1072"/>
      <c r="AH44" s="1072"/>
      <c r="AI44" s="1072"/>
      <c r="AJ44" s="1072"/>
      <c r="AK44" s="1072"/>
      <c r="AL44" s="1072"/>
      <c r="AM44" s="1072"/>
      <c r="AN44" s="1072"/>
      <c r="AO44" s="1072"/>
      <c r="AP44" s="1072"/>
      <c r="AQ44" s="1072"/>
      <c r="AR44" s="1072"/>
      <c r="AS44" s="1072"/>
      <c r="AT44" s="1072"/>
      <c r="AU44" s="1072"/>
      <c r="AV44" s="1072"/>
      <c r="AW44" s="1072"/>
      <c r="AX44" s="1072"/>
      <c r="AY44" s="1072"/>
      <c r="AZ44" s="1072"/>
      <c r="BA44" s="1073"/>
      <c r="EA44" s="69" t="s">
        <v>129</v>
      </c>
      <c r="EO44" s="69" t="s">
        <v>115</v>
      </c>
    </row>
    <row r="45" spans="1:145" ht="12" customHeight="1" x14ac:dyDescent="0.15">
      <c r="A45" s="304"/>
      <c r="B45" s="304"/>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EA45" s="69" t="s">
        <v>140</v>
      </c>
      <c r="EO45" s="69" t="s">
        <v>129</v>
      </c>
    </row>
    <row r="46" spans="1:145" ht="12" customHeight="1" x14ac:dyDescent="0.15">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EA46" s="69" t="s">
        <v>144</v>
      </c>
      <c r="EO46" s="69" t="s">
        <v>140</v>
      </c>
    </row>
    <row r="47" spans="1:145" ht="12" customHeight="1" x14ac:dyDescent="0.15">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EA47" s="69" t="s">
        <v>149</v>
      </c>
      <c r="EO47" s="69" t="s">
        <v>144</v>
      </c>
    </row>
    <row r="48" spans="1:145" ht="12" customHeight="1" x14ac:dyDescent="0.15">
      <c r="A48" s="305"/>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EA48" s="69" t="s">
        <v>155</v>
      </c>
      <c r="EO48" s="69" t="s">
        <v>149</v>
      </c>
    </row>
    <row r="49" spans="1:145" ht="12" customHeight="1" x14ac:dyDescent="0.15">
      <c r="A49" s="305"/>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EA49" s="69" t="s">
        <v>158</v>
      </c>
      <c r="EO49" s="69" t="s">
        <v>155</v>
      </c>
    </row>
    <row r="50" spans="1:145" ht="12" customHeight="1" x14ac:dyDescent="0.15">
      <c r="A50" s="305"/>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EA50" s="69" t="s">
        <v>164</v>
      </c>
      <c r="EO50" s="69" t="s">
        <v>158</v>
      </c>
    </row>
    <row r="51" spans="1:145" ht="12" customHeight="1" x14ac:dyDescent="0.15">
      <c r="A51" s="305"/>
      <c r="B51" s="305"/>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EA51" s="69" t="s">
        <v>170</v>
      </c>
      <c r="EO51" s="69" t="s">
        <v>164</v>
      </c>
    </row>
    <row r="52" spans="1:145" ht="12" customHeight="1" x14ac:dyDescent="0.15">
      <c r="A52" s="305"/>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EA52" s="69" t="s">
        <v>173</v>
      </c>
      <c r="EO52" s="69" t="s">
        <v>170</v>
      </c>
    </row>
    <row r="53" spans="1:145" ht="12" customHeight="1" x14ac:dyDescent="0.15">
      <c r="A53" s="305"/>
      <c r="B53" s="305"/>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EA53" s="69" t="s">
        <v>175</v>
      </c>
      <c r="EO53" s="69" t="s">
        <v>173</v>
      </c>
    </row>
    <row r="54" spans="1:145" ht="12" customHeight="1" x14ac:dyDescent="0.15">
      <c r="A54" s="305"/>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EA54" s="69" t="s">
        <v>184</v>
      </c>
      <c r="EO54" s="69" t="s">
        <v>175</v>
      </c>
    </row>
    <row r="55" spans="1:145" ht="12" customHeight="1" x14ac:dyDescent="0.15">
      <c r="A55" s="305"/>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EA55" s="69" t="s">
        <v>187</v>
      </c>
      <c r="EO55" s="69" t="s">
        <v>184</v>
      </c>
    </row>
    <row r="56" spans="1:145" ht="12" customHeight="1" x14ac:dyDescent="0.15">
      <c r="A56" s="305"/>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5"/>
      <c r="AY56" s="305"/>
      <c r="AZ56" s="305"/>
      <c r="BA56" s="305"/>
      <c r="EA56" s="69" t="s">
        <v>194</v>
      </c>
      <c r="EO56" s="69" t="s">
        <v>187</v>
      </c>
    </row>
    <row r="57" spans="1:145" ht="12" customHeight="1" x14ac:dyDescent="0.15">
      <c r="A57" s="305"/>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EA57" s="69" t="s">
        <v>197</v>
      </c>
      <c r="EO57" s="69" t="s">
        <v>194</v>
      </c>
    </row>
    <row r="58" spans="1:145" ht="12" customHeight="1" x14ac:dyDescent="0.15">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EA58" s="69" t="s">
        <v>208</v>
      </c>
      <c r="EO58" s="69" t="s">
        <v>197</v>
      </c>
    </row>
    <row r="59" spans="1:145" ht="12" customHeight="1" x14ac:dyDescent="0.15">
      <c r="A59" s="305"/>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EA59" s="69" t="s">
        <v>211</v>
      </c>
      <c r="EO59" s="69" t="s">
        <v>208</v>
      </c>
    </row>
    <row r="60" spans="1:145" ht="12" customHeight="1" x14ac:dyDescent="0.15">
      <c r="A60" s="30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c r="AP60" s="305"/>
      <c r="AQ60" s="305"/>
      <c r="AR60" s="305"/>
      <c r="AS60" s="305"/>
      <c r="AT60" s="305"/>
      <c r="AU60" s="305"/>
      <c r="AV60" s="305"/>
      <c r="AW60" s="305"/>
      <c r="AX60" s="305"/>
      <c r="AY60" s="305"/>
      <c r="AZ60" s="305"/>
      <c r="BA60" s="305"/>
      <c r="EA60" s="69" t="s">
        <v>221</v>
      </c>
      <c r="EO60" s="69" t="s">
        <v>211</v>
      </c>
    </row>
    <row r="61" spans="1:145" ht="12" customHeight="1" x14ac:dyDescent="0.15">
      <c r="A61" s="305"/>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5"/>
      <c r="AX61" s="305"/>
      <c r="AY61" s="305"/>
      <c r="AZ61" s="305"/>
      <c r="BA61" s="305"/>
      <c r="EA61" s="69" t="s">
        <v>224</v>
      </c>
      <c r="EO61" s="69" t="s">
        <v>221</v>
      </c>
    </row>
    <row r="62" spans="1:145" ht="12" customHeight="1" x14ac:dyDescent="0.15">
      <c r="A62" s="305"/>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EA62" s="69" t="s">
        <v>228</v>
      </c>
      <c r="EO62" s="69" t="s">
        <v>224</v>
      </c>
    </row>
    <row r="63" spans="1:145" ht="12" customHeight="1" x14ac:dyDescent="0.15">
      <c r="A63" s="305"/>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EA63" s="69" t="s">
        <v>234</v>
      </c>
      <c r="EO63" s="69" t="s">
        <v>228</v>
      </c>
    </row>
    <row r="64" spans="1:145" ht="12" customHeight="1" x14ac:dyDescent="0.15">
      <c r="A64" s="305"/>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EA64" s="69" t="s">
        <v>237</v>
      </c>
      <c r="EO64" s="69" t="s">
        <v>234</v>
      </c>
    </row>
    <row r="65" spans="1:145" ht="12" customHeight="1" x14ac:dyDescent="0.15">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5"/>
      <c r="AU65" s="305"/>
      <c r="AV65" s="305"/>
      <c r="AW65" s="305"/>
      <c r="AX65" s="305"/>
      <c r="AY65" s="305"/>
      <c r="AZ65" s="305"/>
      <c r="BA65" s="305"/>
      <c r="EA65" s="69" t="s">
        <v>243</v>
      </c>
      <c r="EO65" s="69" t="s">
        <v>237</v>
      </c>
    </row>
    <row r="66" spans="1:145" ht="12" customHeight="1" x14ac:dyDescent="0.15">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5"/>
      <c r="AY66" s="305"/>
      <c r="AZ66" s="305"/>
      <c r="BA66" s="305"/>
      <c r="EA66" s="69" t="s">
        <v>246</v>
      </c>
      <c r="EO66" s="69" t="s">
        <v>243</v>
      </c>
    </row>
    <row r="67" spans="1:145" ht="12" customHeight="1" x14ac:dyDescent="0.15">
      <c r="A67" s="305"/>
      <c r="B67" s="305"/>
      <c r="C67" s="305"/>
      <c r="D67" s="305"/>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5"/>
      <c r="AY67" s="305"/>
      <c r="AZ67" s="305"/>
      <c r="BA67" s="305"/>
      <c r="EA67" s="69" t="s">
        <v>251</v>
      </c>
      <c r="EO67" s="69" t="s">
        <v>246</v>
      </c>
    </row>
    <row r="68" spans="1:145" ht="12" customHeight="1" x14ac:dyDescent="0.15">
      <c r="A68" s="305"/>
      <c r="B68" s="305"/>
      <c r="C68" s="305"/>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1038"/>
      <c r="AP68" s="275"/>
      <c r="AQ68" s="276"/>
      <c r="AR68" s="276"/>
      <c r="AS68" s="277"/>
      <c r="AT68" s="275"/>
      <c r="AU68" s="276"/>
      <c r="AV68" s="276"/>
      <c r="AW68" s="277"/>
      <c r="AX68" s="275"/>
      <c r="AY68" s="276"/>
      <c r="AZ68" s="276"/>
      <c r="BA68" s="277"/>
      <c r="EA68" s="69" t="s">
        <v>249</v>
      </c>
      <c r="EO68" s="69" t="s">
        <v>251</v>
      </c>
    </row>
    <row r="69" spans="1:145" ht="12" customHeight="1" x14ac:dyDescent="0.15">
      <c r="A69" s="305"/>
      <c r="B69" s="305"/>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1038"/>
      <c r="AP69" s="278"/>
      <c r="AQ69" s="279"/>
      <c r="AR69" s="279"/>
      <c r="AS69" s="280"/>
      <c r="AT69" s="278"/>
      <c r="AU69" s="279"/>
      <c r="AV69" s="279"/>
      <c r="AW69" s="280"/>
      <c r="AX69" s="278"/>
      <c r="AY69" s="279"/>
      <c r="AZ69" s="279"/>
      <c r="BA69" s="280"/>
      <c r="EA69" s="69" t="s">
        <v>255</v>
      </c>
      <c r="EO69" s="69" t="s">
        <v>249</v>
      </c>
    </row>
    <row r="70" spans="1:145" ht="15" customHeight="1" x14ac:dyDescent="0.15">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5"/>
      <c r="AN70" s="305"/>
      <c r="AO70" s="1038"/>
      <c r="AP70" s="281"/>
      <c r="AQ70" s="282"/>
      <c r="AR70" s="282"/>
      <c r="AS70" s="283"/>
      <c r="AT70" s="281"/>
      <c r="AU70" s="282"/>
      <c r="AV70" s="282"/>
      <c r="AW70" s="283"/>
      <c r="AX70" s="281"/>
      <c r="AY70" s="282"/>
      <c r="AZ70" s="282"/>
      <c r="BA70" s="283"/>
      <c r="EA70" s="69" t="s">
        <v>258</v>
      </c>
      <c r="EO70" s="69" t="s">
        <v>255</v>
      </c>
    </row>
    <row r="71" spans="1:145" ht="11.25" customHeight="1" x14ac:dyDescent="0.15">
      <c r="EA71" s="69" t="s">
        <v>262</v>
      </c>
      <c r="EO71" s="69" t="s">
        <v>258</v>
      </c>
    </row>
    <row r="72" spans="1:145" ht="11.25" customHeight="1" x14ac:dyDescent="0.15">
      <c r="EA72" s="69" t="s">
        <v>265</v>
      </c>
      <c r="EO72" s="69" t="s">
        <v>262</v>
      </c>
    </row>
    <row r="73" spans="1:145" ht="11.25" customHeight="1" x14ac:dyDescent="0.15">
      <c r="EA73" s="69" t="s">
        <v>268</v>
      </c>
      <c r="EO73" s="69" t="s">
        <v>265</v>
      </c>
    </row>
    <row r="74" spans="1:145" ht="11.25" customHeight="1" x14ac:dyDescent="0.15">
      <c r="EA74" s="69" t="s">
        <v>272</v>
      </c>
      <c r="EO74" s="69" t="s">
        <v>268</v>
      </c>
    </row>
    <row r="75" spans="1:145" ht="11.25" customHeight="1" x14ac:dyDescent="0.15">
      <c r="EA75" s="69" t="s">
        <v>275</v>
      </c>
      <c r="EO75" s="69" t="s">
        <v>272</v>
      </c>
    </row>
    <row r="76" spans="1:145" ht="11.25" customHeight="1" x14ac:dyDescent="0.15">
      <c r="EA76" s="69" t="s">
        <v>292</v>
      </c>
      <c r="EO76" s="69" t="s">
        <v>275</v>
      </c>
    </row>
    <row r="77" spans="1:145" ht="11.25" customHeight="1" x14ac:dyDescent="0.15">
      <c r="EA77" s="69" t="s">
        <v>278</v>
      </c>
      <c r="EO77" s="69" t="s">
        <v>292</v>
      </c>
    </row>
    <row r="78" spans="1:145" ht="11.25" customHeight="1" x14ac:dyDescent="0.15">
      <c r="EA78" s="69" t="s">
        <v>290</v>
      </c>
      <c r="EO78" s="69" t="s">
        <v>278</v>
      </c>
    </row>
    <row r="79" spans="1:145" ht="11.25" customHeight="1" x14ac:dyDescent="0.15">
      <c r="EA79" s="69" t="s">
        <v>294</v>
      </c>
      <c r="EO79" s="69" t="s">
        <v>290</v>
      </c>
    </row>
    <row r="80" spans="1:145" ht="11.25" customHeight="1" x14ac:dyDescent="0.15">
      <c r="EA80" s="69" t="s">
        <v>299</v>
      </c>
      <c r="EO80" s="69" t="s">
        <v>294</v>
      </c>
    </row>
    <row r="81" spans="131:145" ht="11.25" customHeight="1" x14ac:dyDescent="0.15">
      <c r="EA81" s="69" t="s">
        <v>302</v>
      </c>
      <c r="EO81" s="69" t="s">
        <v>299</v>
      </c>
    </row>
    <row r="82" spans="131:145" ht="11.25" customHeight="1" x14ac:dyDescent="0.15">
      <c r="EA82" s="69" t="s">
        <v>305</v>
      </c>
      <c r="EO82" s="69" t="s">
        <v>302</v>
      </c>
    </row>
    <row r="83" spans="131:145" ht="11.25" customHeight="1" x14ac:dyDescent="0.15">
      <c r="EA83" s="69" t="s">
        <v>315</v>
      </c>
      <c r="EO83" s="69" t="s">
        <v>305</v>
      </c>
    </row>
    <row r="84" spans="131:145" ht="11.25" customHeight="1" x14ac:dyDescent="0.15">
      <c r="EA84" s="69" t="s">
        <v>318</v>
      </c>
      <c r="EO84" s="69" t="s">
        <v>315</v>
      </c>
    </row>
    <row r="85" spans="131:145" ht="11.25" customHeight="1" x14ac:dyDescent="0.15">
      <c r="EA85" s="69" t="s">
        <v>321</v>
      </c>
      <c r="EO85" s="69" t="s">
        <v>318</v>
      </c>
    </row>
    <row r="86" spans="131:145" ht="11.25" customHeight="1" x14ac:dyDescent="0.15">
      <c r="EA86" s="69" t="s">
        <v>326</v>
      </c>
      <c r="EO86" s="69" t="s">
        <v>321</v>
      </c>
    </row>
    <row r="87" spans="131:145" ht="11.25" customHeight="1" x14ac:dyDescent="0.15">
      <c r="EA87" s="69" t="s">
        <v>329</v>
      </c>
      <c r="EO87" s="69" t="s">
        <v>326</v>
      </c>
    </row>
    <row r="88" spans="131:145" ht="11.25" customHeight="1" x14ac:dyDescent="0.15">
      <c r="EA88" s="69" t="s">
        <v>332</v>
      </c>
      <c r="EO88" s="69" t="s">
        <v>329</v>
      </c>
    </row>
    <row r="89" spans="131:145" ht="11.25" customHeight="1" x14ac:dyDescent="0.15">
      <c r="EO89" s="69" t="s">
        <v>332</v>
      </c>
    </row>
  </sheetData>
  <mergeCells count="6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R33:AS35"/>
    <mergeCell ref="AT33:AU35"/>
    <mergeCell ref="A30:L32"/>
    <mergeCell ref="M30:BA32"/>
    <mergeCell ref="A27:L29"/>
    <mergeCell ref="M27:AG29"/>
    <mergeCell ref="AH27:AH29"/>
    <mergeCell ref="AI27:AL29"/>
    <mergeCell ref="AM27:AM29"/>
    <mergeCell ref="AN27:AO29"/>
    <mergeCell ref="AP27:AY29"/>
    <mergeCell ref="AZ27:BA29"/>
    <mergeCell ref="Y41:BA41"/>
    <mergeCell ref="M42:BA44"/>
    <mergeCell ref="G35:L38"/>
    <mergeCell ref="M35:AC38"/>
    <mergeCell ref="AD36:AF38"/>
    <mergeCell ref="AG36:AK38"/>
    <mergeCell ref="AL36:AL38"/>
    <mergeCell ref="AJ33:AM35"/>
    <mergeCell ref="AV33:AW35"/>
    <mergeCell ref="AX33:AX38"/>
    <mergeCell ref="AY33:BA38"/>
    <mergeCell ref="AM36:AQ38"/>
    <mergeCell ref="AR36:AR38"/>
    <mergeCell ref="AS36:AW38"/>
    <mergeCell ref="AN33:AO35"/>
    <mergeCell ref="AP33:AQ35"/>
    <mergeCell ref="M39:BA40"/>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O41:R41"/>
    <mergeCell ref="T41:X41"/>
  </mergeCells>
  <phoneticPr fontId="21"/>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79"/>
  <sheetViews>
    <sheetView workbookViewId="0">
      <selection activeCell="N21" sqref="N21:AD22"/>
    </sheetView>
  </sheetViews>
  <sheetFormatPr defaultColWidth="1.875" defaultRowHeight="11.25" customHeight="1" x14ac:dyDescent="0.15"/>
  <cols>
    <col min="1" max="50" width="1.875" style="57" customWidth="1"/>
    <col min="51" max="52" width="1.5" style="57" customWidth="1"/>
    <col min="53" max="54" width="2.25" style="57" customWidth="1"/>
    <col min="55" max="55" width="1.875" style="57" customWidth="1"/>
    <col min="56" max="57" width="1.875" style="57"/>
    <col min="58" max="58" width="3.25" style="57" bestFit="1" customWidth="1"/>
    <col min="59" max="16384" width="1.875" style="57"/>
  </cols>
  <sheetData>
    <row r="1" spans="1:131" ht="15" customHeight="1" x14ac:dyDescent="0.15">
      <c r="A1" s="521" t="s">
        <v>717</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1"/>
      <c r="AU1" s="521"/>
      <c r="AV1" s="521"/>
      <c r="AW1" s="521"/>
      <c r="AX1" s="521"/>
      <c r="AY1" s="521"/>
      <c r="AZ1" s="521"/>
      <c r="BA1" s="521"/>
      <c r="BB1" s="521"/>
    </row>
    <row r="2" spans="1:131" s="3" customFormat="1" ht="15" customHeight="1" x14ac:dyDescent="0.15">
      <c r="A2" s="521" t="s">
        <v>718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row>
    <row r="3" spans="1:131" ht="11.25" customHeight="1" x14ac:dyDescent="0.15">
      <c r="A3" s="312"/>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row>
    <row r="4" spans="1:131" ht="11.25" customHeight="1" x14ac:dyDescent="0.15">
      <c r="A4" s="1223" t="s">
        <v>719</v>
      </c>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040"/>
      <c r="AO4" s="1040"/>
      <c r="AP4" s="1040"/>
      <c r="AQ4" s="1040"/>
      <c r="AR4" s="1040"/>
      <c r="AS4" s="1040"/>
      <c r="AT4" s="1040"/>
      <c r="AU4" s="1040"/>
      <c r="AV4" s="1040"/>
      <c r="AW4" s="1040"/>
      <c r="AX4" s="1040"/>
      <c r="AY4" s="1040"/>
      <c r="AZ4" s="1040"/>
      <c r="BA4" s="1040"/>
      <c r="BB4" s="1040"/>
    </row>
    <row r="5" spans="1:131" ht="11.25" customHeight="1" x14ac:dyDescent="0.15">
      <c r="A5" s="1223"/>
      <c r="B5" s="1224"/>
      <c r="C5" s="1224"/>
      <c r="D5" s="1224"/>
      <c r="E5" s="1224"/>
      <c r="F5" s="1224"/>
      <c r="G5" s="1224"/>
      <c r="H5" s="1224"/>
      <c r="I5" s="1224"/>
      <c r="J5" s="1224"/>
      <c r="K5" s="1224"/>
      <c r="L5" s="1224"/>
      <c r="M5" s="1224"/>
      <c r="N5" s="1224"/>
      <c r="O5" s="1224"/>
      <c r="P5" s="1224"/>
      <c r="Q5" s="1224"/>
      <c r="R5" s="1224"/>
      <c r="S5" s="1224"/>
      <c r="T5" s="1224"/>
      <c r="U5" s="1224"/>
      <c r="V5" s="1224"/>
      <c r="W5" s="1224"/>
      <c r="X5" s="1224"/>
      <c r="Y5" s="1224"/>
      <c r="Z5" s="1224"/>
      <c r="AA5" s="1224"/>
      <c r="AB5" s="1224"/>
      <c r="AC5" s="1224"/>
      <c r="AD5" s="1224"/>
      <c r="AE5" s="1224"/>
      <c r="AF5" s="1224"/>
      <c r="AG5" s="1224"/>
      <c r="AH5" s="1224"/>
      <c r="AI5" s="1224"/>
      <c r="AJ5" s="1224"/>
      <c r="AK5" s="1224"/>
      <c r="AL5" s="1224"/>
      <c r="AM5" s="1224"/>
      <c r="AN5" s="1040"/>
      <c r="AO5" s="1040"/>
      <c r="AP5" s="1040"/>
      <c r="AQ5" s="1040"/>
      <c r="AR5" s="1040"/>
      <c r="AS5" s="1040"/>
      <c r="AT5" s="1040"/>
      <c r="AU5" s="1040"/>
      <c r="AV5" s="1040"/>
      <c r="AW5" s="1040"/>
      <c r="AX5" s="1040"/>
      <c r="AY5" s="1040"/>
      <c r="AZ5" s="1040"/>
      <c r="BA5" s="1040"/>
      <c r="BB5" s="1040"/>
    </row>
    <row r="6" spans="1:131" ht="11.25" customHeight="1" x14ac:dyDescent="0.15">
      <c r="A6" s="1224"/>
      <c r="B6" s="1224"/>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4"/>
      <c r="AK6" s="1224"/>
      <c r="AL6" s="1224"/>
      <c r="AM6" s="1224"/>
      <c r="AN6" s="1040"/>
      <c r="AO6" s="1040"/>
      <c r="AP6" s="1040"/>
      <c r="AQ6" s="1040"/>
      <c r="AR6" s="1040"/>
      <c r="AS6" s="1040"/>
      <c r="AT6" s="1040"/>
      <c r="AU6" s="1040"/>
      <c r="AV6" s="1040"/>
      <c r="AW6" s="1040"/>
      <c r="AX6" s="1040"/>
      <c r="AY6" s="1040"/>
      <c r="AZ6" s="1040"/>
      <c r="BA6" s="1040"/>
      <c r="BB6" s="1040"/>
    </row>
    <row r="7" spans="1:131" ht="11.25" customHeight="1" x14ac:dyDescent="0.15">
      <c r="A7" s="1224"/>
      <c r="B7" s="1224"/>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040"/>
      <c r="AO7" s="1040"/>
      <c r="AP7" s="1040"/>
      <c r="AQ7" s="1040"/>
      <c r="AR7" s="1040"/>
      <c r="AS7" s="1040"/>
      <c r="AT7" s="1040"/>
      <c r="AU7" s="1040"/>
      <c r="AV7" s="1040"/>
      <c r="AW7" s="1040"/>
      <c r="AX7" s="1040"/>
      <c r="AY7" s="1040"/>
      <c r="AZ7" s="1040"/>
      <c r="BA7" s="1040"/>
      <c r="BB7" s="1040"/>
    </row>
    <row r="8" spans="1:131" ht="11.25" customHeight="1" x14ac:dyDescent="0.15">
      <c r="A8" s="1225" t="s">
        <v>720</v>
      </c>
      <c r="B8" s="1225"/>
      <c r="C8" s="1225"/>
      <c r="D8" s="1225"/>
      <c r="E8" s="1225"/>
      <c r="F8" s="1225"/>
      <c r="G8" s="1226" t="s">
        <v>721</v>
      </c>
      <c r="H8" s="1226"/>
      <c r="I8" s="1226"/>
      <c r="J8" s="1226"/>
      <c r="K8" s="1226"/>
      <c r="L8" s="1226"/>
      <c r="M8" s="1226"/>
      <c r="N8" s="1226"/>
      <c r="O8" s="1226"/>
      <c r="P8" s="1226"/>
      <c r="Q8" s="633" t="s">
        <v>722</v>
      </c>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row>
    <row r="9" spans="1:131" ht="11.25" customHeight="1" thickBot="1" x14ac:dyDescent="0.2">
      <c r="A9" s="1225"/>
      <c r="B9" s="1225"/>
      <c r="C9" s="1225"/>
      <c r="D9" s="1225"/>
      <c r="E9" s="1225"/>
      <c r="F9" s="1225"/>
      <c r="G9" s="1226"/>
      <c r="H9" s="1226"/>
      <c r="I9" s="1226"/>
      <c r="J9" s="1226"/>
      <c r="K9" s="1226"/>
      <c r="L9" s="1226"/>
      <c r="M9" s="1226"/>
      <c r="N9" s="1226"/>
      <c r="O9" s="1226"/>
      <c r="P9" s="1226"/>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c r="AQ9" s="633"/>
      <c r="AR9" s="633"/>
      <c r="AS9" s="633"/>
      <c r="AT9" s="633"/>
      <c r="AU9" s="633"/>
      <c r="AV9" s="633"/>
      <c r="AW9" s="633"/>
      <c r="AX9" s="633"/>
      <c r="AY9" s="633"/>
      <c r="AZ9" s="633"/>
      <c r="BA9" s="633"/>
      <c r="BB9" s="633"/>
    </row>
    <row r="10" spans="1:131" ht="11.25" customHeight="1" x14ac:dyDescent="0.15">
      <c r="A10" s="1228" t="s">
        <v>723</v>
      </c>
      <c r="B10" s="1228"/>
      <c r="C10" s="1228"/>
      <c r="D10" s="1228"/>
      <c r="E10" s="1228"/>
      <c r="F10" s="1228"/>
      <c r="G10" s="1230" t="s">
        <v>724</v>
      </c>
      <c r="H10" s="1230"/>
      <c r="I10" s="1230"/>
      <c r="J10" s="1230"/>
      <c r="K10" s="1230"/>
      <c r="L10" s="1230"/>
      <c r="M10" s="1230"/>
      <c r="N10" s="1230"/>
      <c r="O10" s="1230"/>
      <c r="P10" s="1230"/>
      <c r="Q10" s="633"/>
      <c r="R10" s="633"/>
      <c r="S10" s="1232"/>
      <c r="T10" s="1232"/>
      <c r="U10" s="1232"/>
      <c r="V10" s="1232"/>
      <c r="W10" s="1232"/>
      <c r="X10" s="1232"/>
      <c r="Y10" s="1232"/>
      <c r="Z10" s="1232"/>
      <c r="AA10" s="1232"/>
      <c r="AB10" s="1232"/>
      <c r="AC10" s="1232"/>
      <c r="AD10" s="1232"/>
      <c r="AE10" s="1232"/>
      <c r="AF10" s="1232"/>
      <c r="AG10" s="1232"/>
      <c r="AH10" s="1232"/>
      <c r="AI10" s="1233"/>
      <c r="AJ10" s="1209" t="s">
        <v>725</v>
      </c>
      <c r="AK10" s="1236"/>
      <c r="AL10" s="1237"/>
      <c r="AM10" s="1239" t="s">
        <v>726</v>
      </c>
      <c r="AN10" s="1236"/>
      <c r="AO10" s="1236"/>
      <c r="AP10" s="1236"/>
      <c r="AQ10" s="1118" t="str">
        <f>'01.入会申込書'!AP25</f>
        <v/>
      </c>
      <c r="AR10" s="1118"/>
      <c r="AS10" s="1236" t="s">
        <v>727</v>
      </c>
      <c r="AT10" s="1236"/>
      <c r="AU10" s="1118" t="str">
        <f>'01.入会申込書'!AT25</f>
        <v/>
      </c>
      <c r="AV10" s="1118"/>
      <c r="AW10" s="1236" t="s">
        <v>728</v>
      </c>
      <c r="AX10" s="1236"/>
      <c r="AY10" s="1118" t="str">
        <f>'01.入会申込書'!AX25</f>
        <v/>
      </c>
      <c r="AZ10" s="1118"/>
      <c r="BA10" s="1236" t="s">
        <v>729</v>
      </c>
      <c r="BB10" s="1241"/>
      <c r="DU10" s="61"/>
    </row>
    <row r="11" spans="1:131" ht="11.25" customHeight="1" thickBot="1" x14ac:dyDescent="0.2">
      <c r="A11" s="1229"/>
      <c r="B11" s="1229"/>
      <c r="C11" s="1229"/>
      <c r="D11" s="1229"/>
      <c r="E11" s="1229"/>
      <c r="F11" s="1229"/>
      <c r="G11" s="1231"/>
      <c r="H11" s="1231"/>
      <c r="I11" s="1231"/>
      <c r="J11" s="1231"/>
      <c r="K11" s="1231"/>
      <c r="L11" s="1231"/>
      <c r="M11" s="1231"/>
      <c r="N11" s="1231"/>
      <c r="O11" s="1231"/>
      <c r="P11" s="1231"/>
      <c r="Q11" s="1227"/>
      <c r="R11" s="1227"/>
      <c r="S11" s="1234"/>
      <c r="T11" s="1234"/>
      <c r="U11" s="1234"/>
      <c r="V11" s="1234"/>
      <c r="W11" s="1234"/>
      <c r="X11" s="1234"/>
      <c r="Y11" s="1234"/>
      <c r="Z11" s="1234"/>
      <c r="AA11" s="1234"/>
      <c r="AB11" s="1234"/>
      <c r="AC11" s="1234"/>
      <c r="AD11" s="1234"/>
      <c r="AE11" s="1234"/>
      <c r="AF11" s="1234"/>
      <c r="AG11" s="1234"/>
      <c r="AH11" s="1234"/>
      <c r="AI11" s="1235"/>
      <c r="AJ11" s="1222"/>
      <c r="AK11" s="1136"/>
      <c r="AL11" s="1238"/>
      <c r="AM11" s="1240"/>
      <c r="AN11" s="1136"/>
      <c r="AO11" s="1136"/>
      <c r="AP11" s="1136"/>
      <c r="AQ11" s="1123"/>
      <c r="AR11" s="1123"/>
      <c r="AS11" s="1136"/>
      <c r="AT11" s="1136"/>
      <c r="AU11" s="1123"/>
      <c r="AV11" s="1123"/>
      <c r="AW11" s="1136"/>
      <c r="AX11" s="1136"/>
      <c r="AY11" s="1123"/>
      <c r="AZ11" s="1123"/>
      <c r="BA11" s="1136"/>
      <c r="BB11" s="1138"/>
      <c r="DU11" s="61"/>
    </row>
    <row r="12" spans="1:131" ht="11.25" customHeight="1" x14ac:dyDescent="0.15">
      <c r="A12" s="1209" t="s">
        <v>730</v>
      </c>
      <c r="B12" s="1210"/>
      <c r="C12" s="1210"/>
      <c r="D12" s="1210"/>
      <c r="E12" s="1210"/>
      <c r="F12" s="1210"/>
      <c r="G12" s="1210"/>
      <c r="H12" s="1210"/>
      <c r="I12" s="1210"/>
      <c r="J12" s="1210"/>
      <c r="K12" s="1210"/>
      <c r="L12" s="1210"/>
      <c r="M12" s="1211"/>
      <c r="N12" s="1117" t="str">
        <f>'01.入会申込書'!M27</f>
        <v/>
      </c>
      <c r="O12" s="1118"/>
      <c r="P12" s="1118"/>
      <c r="Q12" s="1118"/>
      <c r="R12" s="1118"/>
      <c r="S12" s="1118"/>
      <c r="T12" s="1118"/>
      <c r="U12" s="1118"/>
      <c r="V12" s="1118"/>
      <c r="W12" s="1118"/>
      <c r="X12" s="1118"/>
      <c r="Y12" s="1118"/>
      <c r="Z12" s="1118"/>
      <c r="AA12" s="1118"/>
      <c r="AB12" s="1118"/>
      <c r="AC12" s="1118"/>
      <c r="AD12" s="1118"/>
      <c r="AE12" s="1118"/>
      <c r="AF12" s="1118"/>
      <c r="AG12" s="1118"/>
      <c r="AH12" s="1118"/>
      <c r="AI12" s="1216" t="s">
        <v>731</v>
      </c>
      <c r="AJ12" s="1126" t="str">
        <f>'01.入会申込書'!AI27</f>
        <v/>
      </c>
      <c r="AK12" s="839"/>
      <c r="AL12" s="839"/>
      <c r="AM12" s="839"/>
      <c r="AN12" s="1217" t="s">
        <v>732</v>
      </c>
      <c r="AO12" s="633" t="s">
        <v>733</v>
      </c>
      <c r="AP12" s="653"/>
      <c r="AQ12" s="1127" t="str">
        <f>'01.入会申込書'!AP27</f>
        <v/>
      </c>
      <c r="AR12" s="1128"/>
      <c r="AS12" s="1128"/>
      <c r="AT12" s="1128"/>
      <c r="AU12" s="1128"/>
      <c r="AV12" s="1128"/>
      <c r="AW12" s="1128"/>
      <c r="AX12" s="1128"/>
      <c r="AY12" s="1128"/>
      <c r="AZ12" s="1128"/>
      <c r="BA12" s="633" t="s">
        <v>734</v>
      </c>
      <c r="BB12" s="1218"/>
      <c r="DU12" s="61"/>
      <c r="DV12" s="68" t="s">
        <v>735</v>
      </c>
      <c r="DW12" s="68" t="s">
        <v>736</v>
      </c>
      <c r="EA12" s="68" t="s">
        <v>737</v>
      </c>
    </row>
    <row r="13" spans="1:131" ht="11.25" customHeight="1" x14ac:dyDescent="0.15">
      <c r="A13" s="1212"/>
      <c r="B13" s="653"/>
      <c r="C13" s="653"/>
      <c r="D13" s="653"/>
      <c r="E13" s="653"/>
      <c r="F13" s="653"/>
      <c r="G13" s="653"/>
      <c r="H13" s="653"/>
      <c r="I13" s="653"/>
      <c r="J13" s="653"/>
      <c r="K13" s="653"/>
      <c r="L13" s="653"/>
      <c r="M13" s="1213"/>
      <c r="N13" s="1120"/>
      <c r="O13" s="839"/>
      <c r="P13" s="839"/>
      <c r="Q13" s="839"/>
      <c r="R13" s="839"/>
      <c r="S13" s="839"/>
      <c r="T13" s="839"/>
      <c r="U13" s="839"/>
      <c r="V13" s="839"/>
      <c r="W13" s="839"/>
      <c r="X13" s="839"/>
      <c r="Y13" s="839"/>
      <c r="Z13" s="839"/>
      <c r="AA13" s="839"/>
      <c r="AB13" s="839"/>
      <c r="AC13" s="839"/>
      <c r="AD13" s="839"/>
      <c r="AE13" s="839"/>
      <c r="AF13" s="839"/>
      <c r="AG13" s="839"/>
      <c r="AH13" s="839"/>
      <c r="AI13" s="1217"/>
      <c r="AJ13" s="839"/>
      <c r="AK13" s="839"/>
      <c r="AL13" s="839"/>
      <c r="AM13" s="839"/>
      <c r="AN13" s="1217"/>
      <c r="AO13" s="653"/>
      <c r="AP13" s="653"/>
      <c r="AQ13" s="839"/>
      <c r="AR13" s="839"/>
      <c r="AS13" s="839"/>
      <c r="AT13" s="839"/>
      <c r="AU13" s="839"/>
      <c r="AV13" s="839"/>
      <c r="AW13" s="839"/>
      <c r="AX13" s="839"/>
      <c r="AY13" s="839"/>
      <c r="AZ13" s="839"/>
      <c r="BA13" s="633"/>
      <c r="BB13" s="1218"/>
      <c r="DU13" s="61"/>
      <c r="DV13" s="69" t="s">
        <v>738</v>
      </c>
      <c r="DW13" s="69" t="s">
        <v>739</v>
      </c>
      <c r="EA13" s="68" t="s">
        <v>740</v>
      </c>
    </row>
    <row r="14" spans="1:131" ht="11.25" customHeight="1" x14ac:dyDescent="0.15">
      <c r="A14" s="1214"/>
      <c r="B14" s="1149"/>
      <c r="C14" s="1149"/>
      <c r="D14" s="1149"/>
      <c r="E14" s="1149"/>
      <c r="F14" s="1149"/>
      <c r="G14" s="1149"/>
      <c r="H14" s="1149"/>
      <c r="I14" s="1149"/>
      <c r="J14" s="1149"/>
      <c r="K14" s="1149"/>
      <c r="L14" s="1149"/>
      <c r="M14" s="1215"/>
      <c r="N14" s="1122"/>
      <c r="O14" s="1123"/>
      <c r="P14" s="1123"/>
      <c r="Q14" s="1123"/>
      <c r="R14" s="1123"/>
      <c r="S14" s="1123"/>
      <c r="T14" s="1123"/>
      <c r="U14" s="1123"/>
      <c r="V14" s="1123"/>
      <c r="W14" s="1123"/>
      <c r="X14" s="1123"/>
      <c r="Y14" s="1123"/>
      <c r="Z14" s="1123"/>
      <c r="AA14" s="1123"/>
      <c r="AB14" s="1123"/>
      <c r="AC14" s="1123"/>
      <c r="AD14" s="1123"/>
      <c r="AE14" s="1123"/>
      <c r="AF14" s="1123"/>
      <c r="AG14" s="1123"/>
      <c r="AH14" s="1123"/>
      <c r="AI14" s="1217"/>
      <c r="AJ14" s="1123"/>
      <c r="AK14" s="1123"/>
      <c r="AL14" s="1123"/>
      <c r="AM14" s="1123"/>
      <c r="AN14" s="1217"/>
      <c r="AO14" s="653"/>
      <c r="AP14" s="653"/>
      <c r="AQ14" s="1123"/>
      <c r="AR14" s="1123"/>
      <c r="AS14" s="1123"/>
      <c r="AT14" s="1123"/>
      <c r="AU14" s="1123"/>
      <c r="AV14" s="1123"/>
      <c r="AW14" s="1123"/>
      <c r="AX14" s="1123"/>
      <c r="AY14" s="1123"/>
      <c r="AZ14" s="1123"/>
      <c r="BA14" s="633"/>
      <c r="BB14" s="1218"/>
      <c r="DU14" s="61"/>
      <c r="DV14" s="69" t="s">
        <v>741</v>
      </c>
      <c r="DW14" s="69" t="s">
        <v>742</v>
      </c>
      <c r="EA14" s="69" t="s">
        <v>743</v>
      </c>
    </row>
    <row r="15" spans="1:131" ht="11.25" customHeight="1" x14ac:dyDescent="0.15">
      <c r="A15" s="1219" t="s">
        <v>744</v>
      </c>
      <c r="B15" s="1189"/>
      <c r="C15" s="1189"/>
      <c r="D15" s="1189"/>
      <c r="E15" s="1189"/>
      <c r="F15" s="1191"/>
      <c r="G15" s="1191"/>
      <c r="H15" s="1191"/>
      <c r="I15" s="1191"/>
      <c r="J15" s="1191"/>
      <c r="K15" s="1191"/>
      <c r="L15" s="1191"/>
      <c r="M15" s="1220"/>
      <c r="N15" s="1104" t="str">
        <f>'01.入会申込書'!M35</f>
        <v/>
      </c>
      <c r="O15" s="1104"/>
      <c r="P15" s="1104"/>
      <c r="Q15" s="1104"/>
      <c r="R15" s="1104"/>
      <c r="S15" s="1104"/>
      <c r="T15" s="1104"/>
      <c r="U15" s="1104"/>
      <c r="V15" s="1104"/>
      <c r="W15" s="1104"/>
      <c r="X15" s="1104"/>
      <c r="Y15" s="1104"/>
      <c r="Z15" s="1104"/>
      <c r="AA15" s="1104"/>
      <c r="AB15" s="1104"/>
      <c r="AC15" s="1104"/>
      <c r="AD15" s="1104"/>
      <c r="AE15" s="1104"/>
      <c r="AF15" s="1104"/>
      <c r="AG15" s="1104"/>
      <c r="AH15" s="1104"/>
      <c r="AI15" s="1104"/>
      <c r="AJ15" s="1104"/>
      <c r="AK15" s="1104"/>
      <c r="AL15" s="1104"/>
      <c r="AM15" s="1104"/>
      <c r="AN15" s="1104"/>
      <c r="AO15" s="1104"/>
      <c r="AP15" s="1104"/>
      <c r="AQ15" s="1104"/>
      <c r="AR15" s="1104"/>
      <c r="AS15" s="1104"/>
      <c r="AT15" s="1104"/>
      <c r="AU15" s="1104"/>
      <c r="AV15" s="1104"/>
      <c r="AW15" s="1104"/>
      <c r="AX15" s="1104"/>
      <c r="AY15" s="1104"/>
      <c r="AZ15" s="1104"/>
      <c r="BA15" s="1104"/>
      <c r="BB15" s="1105"/>
      <c r="DU15" s="61"/>
      <c r="DV15" s="69" t="s">
        <v>50</v>
      </c>
      <c r="DW15" s="69" t="s">
        <v>745</v>
      </c>
      <c r="EA15" s="69" t="s">
        <v>746</v>
      </c>
    </row>
    <row r="16" spans="1:131" ht="11.25" customHeight="1" x14ac:dyDescent="0.15">
      <c r="A16" s="1221"/>
      <c r="B16" s="633"/>
      <c r="C16" s="633"/>
      <c r="D16" s="633"/>
      <c r="E16" s="633"/>
      <c r="F16" s="653"/>
      <c r="G16" s="653"/>
      <c r="H16" s="653"/>
      <c r="I16" s="653"/>
      <c r="J16" s="653"/>
      <c r="K16" s="653"/>
      <c r="L16" s="653"/>
      <c r="M16" s="1213"/>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7"/>
      <c r="AI16" s="1107"/>
      <c r="AJ16" s="1107"/>
      <c r="AK16" s="1107"/>
      <c r="AL16" s="1107"/>
      <c r="AM16" s="1107"/>
      <c r="AN16" s="1107"/>
      <c r="AO16" s="1107"/>
      <c r="AP16" s="1107"/>
      <c r="AQ16" s="1107"/>
      <c r="AR16" s="1107"/>
      <c r="AS16" s="1107"/>
      <c r="AT16" s="1107"/>
      <c r="AU16" s="1107"/>
      <c r="AV16" s="1107"/>
      <c r="AW16" s="1107"/>
      <c r="AX16" s="1107"/>
      <c r="AY16" s="1107"/>
      <c r="AZ16" s="1107"/>
      <c r="BA16" s="1107"/>
      <c r="BB16" s="1108"/>
      <c r="DU16" s="61"/>
      <c r="DV16" s="69" t="s">
        <v>747</v>
      </c>
      <c r="DW16" s="69" t="s">
        <v>748</v>
      </c>
      <c r="EA16" s="69" t="s">
        <v>50</v>
      </c>
    </row>
    <row r="17" spans="1:133" ht="11.25" customHeight="1" x14ac:dyDescent="0.15">
      <c r="A17" s="1222"/>
      <c r="B17" s="1136"/>
      <c r="C17" s="1136"/>
      <c r="D17" s="1136"/>
      <c r="E17" s="1136"/>
      <c r="F17" s="1149"/>
      <c r="G17" s="1149"/>
      <c r="H17" s="1149"/>
      <c r="I17" s="1149"/>
      <c r="J17" s="1149"/>
      <c r="K17" s="1149"/>
      <c r="L17" s="1149"/>
      <c r="M17" s="1215"/>
      <c r="N17" s="1110"/>
      <c r="O17" s="1110"/>
      <c r="P17" s="1110"/>
      <c r="Q17" s="1110"/>
      <c r="R17" s="1110"/>
      <c r="S17" s="1110"/>
      <c r="T17" s="1110"/>
      <c r="U17" s="1110"/>
      <c r="V17" s="1110"/>
      <c r="W17" s="1110"/>
      <c r="X17" s="1110"/>
      <c r="Y17" s="1110"/>
      <c r="Z17" s="1110"/>
      <c r="AA17" s="1110"/>
      <c r="AB17" s="1110"/>
      <c r="AC17" s="1110"/>
      <c r="AD17" s="1110"/>
      <c r="AE17" s="1110"/>
      <c r="AF17" s="1110"/>
      <c r="AG17" s="1110"/>
      <c r="AH17" s="1110"/>
      <c r="AI17" s="1110"/>
      <c r="AJ17" s="1110"/>
      <c r="AK17" s="1110"/>
      <c r="AL17" s="1110"/>
      <c r="AM17" s="1110"/>
      <c r="AN17" s="1110"/>
      <c r="AO17" s="1110"/>
      <c r="AP17" s="1110"/>
      <c r="AQ17" s="1110"/>
      <c r="AR17" s="1110"/>
      <c r="AS17" s="1110"/>
      <c r="AT17" s="1110"/>
      <c r="AU17" s="1110"/>
      <c r="AV17" s="1110"/>
      <c r="AW17" s="1110"/>
      <c r="AX17" s="1110"/>
      <c r="AY17" s="1110"/>
      <c r="AZ17" s="1110"/>
      <c r="BA17" s="1110"/>
      <c r="BB17" s="1111"/>
      <c r="DU17" s="61"/>
      <c r="DV17" s="69" t="s">
        <v>749</v>
      </c>
      <c r="DW17" s="69" t="s">
        <v>750</v>
      </c>
      <c r="EA17" s="69" t="s">
        <v>751</v>
      </c>
    </row>
    <row r="18" spans="1:133" ht="11.25" customHeight="1" x14ac:dyDescent="0.15">
      <c r="A18" s="458" t="s">
        <v>752</v>
      </c>
      <c r="B18" s="291"/>
      <c r="C18" s="291"/>
      <c r="D18" s="291"/>
      <c r="E18" s="291"/>
      <c r="F18" s="1039"/>
      <c r="G18" s="1039"/>
      <c r="H18" s="1039"/>
      <c r="I18" s="1039"/>
      <c r="J18" s="1039"/>
      <c r="K18" s="1039"/>
      <c r="L18" s="1039"/>
      <c r="M18" s="1099"/>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5"/>
      <c r="DU18" s="61"/>
      <c r="DV18" s="69" t="s">
        <v>753</v>
      </c>
      <c r="DW18" s="69" t="s">
        <v>754</v>
      </c>
      <c r="EA18" s="69" t="s">
        <v>755</v>
      </c>
    </row>
    <row r="19" spans="1:133" ht="11.25" customHeight="1" x14ac:dyDescent="0.15">
      <c r="A19" s="369"/>
      <c r="B19" s="312"/>
      <c r="C19" s="312"/>
      <c r="D19" s="312"/>
      <c r="E19" s="312"/>
      <c r="F19" s="1040"/>
      <c r="G19" s="1040"/>
      <c r="H19" s="1040"/>
      <c r="I19" s="1040"/>
      <c r="J19" s="1040"/>
      <c r="K19" s="1040"/>
      <c r="L19" s="1040"/>
      <c r="M19" s="1100"/>
      <c r="N19" s="1107"/>
      <c r="O19" s="1107"/>
      <c r="P19" s="1107"/>
      <c r="Q19" s="1107"/>
      <c r="R19" s="1107"/>
      <c r="S19" s="1107"/>
      <c r="T19" s="1107"/>
      <c r="U19" s="1107"/>
      <c r="V19" s="1107"/>
      <c r="W19" s="1107"/>
      <c r="X19" s="1107"/>
      <c r="Y19" s="1107"/>
      <c r="Z19" s="1107"/>
      <c r="AA19" s="1107"/>
      <c r="AB19" s="110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1107"/>
      <c r="AY19" s="1107"/>
      <c r="AZ19" s="1107"/>
      <c r="BA19" s="1107"/>
      <c r="BB19" s="1108"/>
      <c r="DU19" s="61"/>
      <c r="DV19" s="69" t="s">
        <v>72</v>
      </c>
      <c r="DW19" s="69" t="s">
        <v>756</v>
      </c>
      <c r="EA19" s="69" t="s">
        <v>757</v>
      </c>
    </row>
    <row r="20" spans="1:133" ht="11.25" customHeight="1" x14ac:dyDescent="0.15">
      <c r="A20" s="370"/>
      <c r="B20" s="371"/>
      <c r="C20" s="371"/>
      <c r="D20" s="371"/>
      <c r="E20" s="371"/>
      <c r="F20" s="1101"/>
      <c r="G20" s="1101"/>
      <c r="H20" s="1101"/>
      <c r="I20" s="1101"/>
      <c r="J20" s="1101"/>
      <c r="K20" s="1101"/>
      <c r="L20" s="1101"/>
      <c r="M20" s="1102"/>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0"/>
      <c r="AI20" s="1110"/>
      <c r="AJ20" s="1110"/>
      <c r="AK20" s="1110"/>
      <c r="AL20" s="1110"/>
      <c r="AM20" s="1110"/>
      <c r="AN20" s="1110"/>
      <c r="AO20" s="1110"/>
      <c r="AP20" s="1110"/>
      <c r="AQ20" s="1110"/>
      <c r="AR20" s="1110"/>
      <c r="AS20" s="1110"/>
      <c r="AT20" s="1110"/>
      <c r="AU20" s="1110"/>
      <c r="AV20" s="1110"/>
      <c r="AW20" s="1110"/>
      <c r="AX20" s="1110"/>
      <c r="AY20" s="1110"/>
      <c r="AZ20" s="1110"/>
      <c r="BA20" s="1110"/>
      <c r="BB20" s="1111"/>
      <c r="DU20" s="61"/>
      <c r="DV20" s="69" t="s">
        <v>758</v>
      </c>
      <c r="DW20" s="69" t="s">
        <v>759</v>
      </c>
      <c r="EA20" s="69" t="s">
        <v>72</v>
      </c>
      <c r="EC20" s="50"/>
    </row>
    <row r="21" spans="1:133" ht="11.25" customHeight="1" x14ac:dyDescent="0.15">
      <c r="A21" s="324" t="s">
        <v>760</v>
      </c>
      <c r="B21" s="1167"/>
      <c r="C21" s="1167"/>
      <c r="D21" s="1167"/>
      <c r="E21" s="1167"/>
      <c r="F21" s="1167"/>
      <c r="G21" s="1168"/>
      <c r="H21" s="382" t="s">
        <v>761</v>
      </c>
      <c r="I21" s="1175"/>
      <c r="J21" s="1175"/>
      <c r="K21" s="1175"/>
      <c r="L21" s="1175"/>
      <c r="M21" s="1176"/>
      <c r="N21" s="1177" t="str">
        <f>IF(ISBLANK(VLOOKUP("専任取引士"&amp;ROUNDUP(ROW($A21)/11,0),sentori,4,FALSE)),"",VLOOKUP("専任取引士"&amp;ROUNDUP(ROW($A21)/11,0),sentori,4,FALSE))</f>
        <v/>
      </c>
      <c r="O21" s="1178"/>
      <c r="P21" s="1178"/>
      <c r="Q21" s="1178"/>
      <c r="R21" s="1178"/>
      <c r="S21" s="1178"/>
      <c r="T21" s="1178"/>
      <c r="U21" s="1178"/>
      <c r="V21" s="1178"/>
      <c r="W21" s="1178"/>
      <c r="X21" s="1178"/>
      <c r="Y21" s="1178"/>
      <c r="Z21" s="1178"/>
      <c r="AA21" s="1178"/>
      <c r="AB21" s="1178"/>
      <c r="AC21" s="1178"/>
      <c r="AD21" s="1179"/>
      <c r="AE21" s="1180" t="s">
        <v>1065</v>
      </c>
      <c r="AF21" s="1181"/>
      <c r="AG21" s="1089" t="str">
        <f>IF(ISBLANK(VLOOKUP("専任取引士"&amp;ROUNDUP(ROW($A21)/11,0),sentori,8,FALSE)),"",TEXT(VLOOKUP("専任取引士"&amp;ROUNDUP(ROW($A21)/11,0),sentori,8,FALSE),"ggg"))</f>
        <v/>
      </c>
      <c r="AH21" s="1090"/>
      <c r="AI21" s="1090"/>
      <c r="AJ21" s="1090"/>
      <c r="AK21" s="1186" t="str">
        <f>IF(ISBLANK(VLOOKUP("専任取引士"&amp;ROUNDUP(ROW($A21)/11,0),sentori,8,FALSE)),"",TEXT(VLOOKUP("専任取引士"&amp;ROUNDUP(ROW($A21)/11,0),sentori,8,FALSE),"e"))</f>
        <v/>
      </c>
      <c r="AL21" s="1186"/>
      <c r="AM21" s="1186"/>
      <c r="AN21" s="1186"/>
      <c r="AO21" s="1189" t="s">
        <v>1066</v>
      </c>
      <c r="AP21" s="1189"/>
      <c r="AQ21" s="1186" t="str">
        <f>IF(ISBLANK(VLOOKUP("専任取引士"&amp;ROUNDUP(ROW($A21)/11,0),sentori,8,FALSE)),"",MONTH(VLOOKUP("専任取引士"&amp;ROUNDUP(ROW($A21)/11,0),sentori,8,FALSE)))</f>
        <v/>
      </c>
      <c r="AR21" s="1186"/>
      <c r="AS21" s="1189" t="s">
        <v>1067</v>
      </c>
      <c r="AT21" s="1191"/>
      <c r="AU21" s="1186" t="str">
        <f>IF(ISBLANK(VLOOKUP("専任取引士"&amp;ROUNDUP(ROW($A21)/11,0),sentori,8,FALSE)),"",DAY(VLOOKUP("専任取引士"&amp;ROUNDUP(ROW($A21)/11,0),sentori,8,FALSE)))</f>
        <v/>
      </c>
      <c r="AV21" s="1186"/>
      <c r="AW21" s="1189" t="s">
        <v>1068</v>
      </c>
      <c r="AX21" s="1189"/>
      <c r="AY21" s="1192" t="s">
        <v>1069</v>
      </c>
      <c r="AZ21" s="1193" t="str">
        <f>LEFT(VLOOKUP("専任取引士1",sentori,7,FALSE),1)</f>
        <v/>
      </c>
      <c r="BA21" s="1089" t="str">
        <f>LEFT(VLOOKUP("専任取引士"&amp;ROUNDUP(ROW($A21)/11,0),sentori,7,FALSE),1)</f>
        <v/>
      </c>
      <c r="BB21" s="1091"/>
      <c r="DU21" s="61"/>
      <c r="DV21" s="69" t="s">
        <v>762</v>
      </c>
      <c r="DW21" s="69" t="s">
        <v>763</v>
      </c>
      <c r="EA21" s="69" t="s">
        <v>764</v>
      </c>
    </row>
    <row r="22" spans="1:133" ht="11.25" customHeight="1" x14ac:dyDescent="0.15">
      <c r="A22" s="1169"/>
      <c r="B22" s="1170"/>
      <c r="C22" s="1170"/>
      <c r="D22" s="1170"/>
      <c r="E22" s="1170"/>
      <c r="F22" s="1170"/>
      <c r="G22" s="1171"/>
      <c r="H22" s="1061"/>
      <c r="I22" s="1062"/>
      <c r="J22" s="1062"/>
      <c r="K22" s="1062"/>
      <c r="L22" s="1062"/>
      <c r="M22" s="1063"/>
      <c r="N22" s="1165"/>
      <c r="O22" s="362"/>
      <c r="P22" s="362"/>
      <c r="Q22" s="362"/>
      <c r="R22" s="362"/>
      <c r="S22" s="362"/>
      <c r="T22" s="362"/>
      <c r="U22" s="362"/>
      <c r="V22" s="362"/>
      <c r="W22" s="362"/>
      <c r="X22" s="362"/>
      <c r="Y22" s="362"/>
      <c r="Z22" s="362"/>
      <c r="AA22" s="362"/>
      <c r="AB22" s="362"/>
      <c r="AC22" s="362"/>
      <c r="AD22" s="363"/>
      <c r="AE22" s="1182"/>
      <c r="AF22" s="1183"/>
      <c r="AG22" s="1092"/>
      <c r="AH22" s="1093"/>
      <c r="AI22" s="1093"/>
      <c r="AJ22" s="1093"/>
      <c r="AK22" s="1187"/>
      <c r="AL22" s="1187"/>
      <c r="AM22" s="1187"/>
      <c r="AN22" s="1187"/>
      <c r="AO22" s="633"/>
      <c r="AP22" s="633"/>
      <c r="AQ22" s="1187"/>
      <c r="AR22" s="1187"/>
      <c r="AS22" s="653"/>
      <c r="AT22" s="653"/>
      <c r="AU22" s="1187"/>
      <c r="AV22" s="1187"/>
      <c r="AW22" s="633"/>
      <c r="AX22" s="633"/>
      <c r="AY22" s="1194"/>
      <c r="AZ22" s="1195"/>
      <c r="BA22" s="1092"/>
      <c r="BB22" s="1094"/>
      <c r="DU22" s="61"/>
      <c r="DV22" s="69" t="s">
        <v>765</v>
      </c>
      <c r="DW22" s="69" t="s">
        <v>766</v>
      </c>
      <c r="EA22" s="69" t="s">
        <v>767</v>
      </c>
    </row>
    <row r="23" spans="1:133" ht="11.25" customHeight="1" x14ac:dyDescent="0.15">
      <c r="A23" s="1169"/>
      <c r="B23" s="1170"/>
      <c r="C23" s="1170"/>
      <c r="D23" s="1170"/>
      <c r="E23" s="1170"/>
      <c r="F23" s="1170"/>
      <c r="G23" s="1171"/>
      <c r="H23" s="284" t="s">
        <v>768</v>
      </c>
      <c r="I23" s="273"/>
      <c r="J23" s="273"/>
      <c r="K23" s="273"/>
      <c r="L23" s="273"/>
      <c r="M23" s="1160"/>
      <c r="N23" s="1198" t="str">
        <f>IF(ISBLANK(VLOOKUP("専任取引士"&amp;ROUNDUP(ROW($A21)/11,0),sentori,3,FALSE)),"",VLOOKUP("専任取引士"&amp;ROUNDUP(ROW($A21)/11,0),sentori,3,FALSE))</f>
        <v/>
      </c>
      <c r="O23" s="1199"/>
      <c r="P23" s="1199"/>
      <c r="Q23" s="1199"/>
      <c r="R23" s="1199"/>
      <c r="S23" s="1199"/>
      <c r="T23" s="1199"/>
      <c r="U23" s="1199"/>
      <c r="V23" s="1199"/>
      <c r="W23" s="1199"/>
      <c r="X23" s="1199"/>
      <c r="Y23" s="1199"/>
      <c r="Z23" s="1199"/>
      <c r="AA23" s="1199"/>
      <c r="AB23" s="1199"/>
      <c r="AC23" s="1199"/>
      <c r="AD23" s="1200"/>
      <c r="AE23" s="1184"/>
      <c r="AF23" s="1185"/>
      <c r="AG23" s="1095"/>
      <c r="AH23" s="1096"/>
      <c r="AI23" s="1096"/>
      <c r="AJ23" s="1096"/>
      <c r="AK23" s="1188"/>
      <c r="AL23" s="1188"/>
      <c r="AM23" s="1188"/>
      <c r="AN23" s="1188"/>
      <c r="AO23" s="1190"/>
      <c r="AP23" s="1190"/>
      <c r="AQ23" s="1188"/>
      <c r="AR23" s="1188"/>
      <c r="AS23" s="1158"/>
      <c r="AT23" s="1158"/>
      <c r="AU23" s="1188"/>
      <c r="AV23" s="1188"/>
      <c r="AW23" s="1190"/>
      <c r="AX23" s="1190"/>
      <c r="AY23" s="1194"/>
      <c r="AZ23" s="1195"/>
      <c r="BA23" s="1092"/>
      <c r="BB23" s="1094"/>
      <c r="DU23" s="61"/>
      <c r="DV23" s="69" t="s">
        <v>769</v>
      </c>
      <c r="DW23" s="69" t="s">
        <v>770</v>
      </c>
      <c r="EA23" s="69" t="s">
        <v>771</v>
      </c>
    </row>
    <row r="24" spans="1:133" ht="11.25" customHeight="1" x14ac:dyDescent="0.15">
      <c r="A24" s="1169"/>
      <c r="B24" s="1170"/>
      <c r="C24" s="1170"/>
      <c r="D24" s="1170"/>
      <c r="E24" s="1170"/>
      <c r="F24" s="1170"/>
      <c r="G24" s="1171"/>
      <c r="H24" s="1208"/>
      <c r="I24" s="1040"/>
      <c r="J24" s="1040"/>
      <c r="K24" s="1040"/>
      <c r="L24" s="1040"/>
      <c r="M24" s="1100"/>
      <c r="N24" s="1163"/>
      <c r="O24" s="360"/>
      <c r="P24" s="360"/>
      <c r="Q24" s="360"/>
      <c r="R24" s="360"/>
      <c r="S24" s="360"/>
      <c r="T24" s="360"/>
      <c r="U24" s="360"/>
      <c r="V24" s="360"/>
      <c r="W24" s="360"/>
      <c r="X24" s="360"/>
      <c r="Y24" s="360"/>
      <c r="Z24" s="360"/>
      <c r="AA24" s="360"/>
      <c r="AB24" s="360"/>
      <c r="AC24" s="360"/>
      <c r="AD24" s="361"/>
      <c r="AE24" s="1152" t="s">
        <v>961</v>
      </c>
      <c r="AF24" s="1135"/>
      <c r="AG24" s="1153"/>
      <c r="AH24" s="1203" t="str">
        <f>IF(ISBLANK(VLOOKUP("専任取引士"&amp;ROUNDUP(ROW($A21)/11,0),sentori,19,FALSE)),"",LEFT(VLOOKUP("専任取引士"&amp;ROUNDUP(ROW($A21)/11,0),sentori,19,FALSE),FIND("-",VLOOKUP("専任取引士"&amp;ROUNDUP(ROW($A21)/11,0),sentori,19,FALSE))-1))</f>
        <v/>
      </c>
      <c r="AI24" s="1133"/>
      <c r="AJ24" s="1133"/>
      <c r="AK24" s="1133"/>
      <c r="AL24" s="1133"/>
      <c r="AM24" s="1135" t="s">
        <v>959</v>
      </c>
      <c r="AN24" s="366" t="str">
        <f>IF(ISBLANK(VLOOKUP("専任取引士"&amp;ROUNDUP(ROW($A21)/11,0),sentori,19,FALSE)),"",LEFT(RIGHT(VLOOKUP("専任取引士"&amp;ROUNDUP(ROW($A21)/11,0),sentori,19,FALSE),LEN(VLOOKUP("専任取引士"&amp;ROUNDUP(ROW($A21)/11,0),sentori,19,FALSE))-FIND("-",VLOOKUP("専任取引士"&amp;ROUNDUP(ROW($A21)/11,0),sentori,19,FALSE))),FIND("-",RIGHT(VLOOKUP("専任取引士"&amp;ROUNDUP(ROW($A21)/11,0),sentori,19,FALSE),LEN(VLOOKUP("専任取引士"&amp;ROUNDUP(ROW($A21)/11,0),sentori,19,FALSE))-FIND("-",VLOOKUP("専任取引士"&amp;ROUNDUP(ROW($A21)/11,0),sentori,19,FALSE))))-1))</f>
        <v/>
      </c>
      <c r="AO24" s="366"/>
      <c r="AP24" s="366"/>
      <c r="AQ24" s="366"/>
      <c r="AR24" s="366"/>
      <c r="AS24" s="1135" t="s">
        <v>960</v>
      </c>
      <c r="AT24" s="366" t="str">
        <f>IF(ISBLANK(VLOOKUP("専任取引士"&amp;ROUNDUP(ROW($A21)/11,0),sentori,19,FALSE)),"",RIGHT(RIGHT(VLOOKUP("専任取引士"&amp;ROUNDUP(ROW($A21)/11,0),sentori,19,FALSE),LEN(VLOOKUP("専任取引士"&amp;ROUNDUP(ROW($A21)/11,0),sentori,19,FALSE))-FIND("-",VLOOKUP("専任取引士"&amp;ROUNDUP(ROW($A21)/11,0),sentori,19,FALSE))),LEN(RIGHT(VLOOKUP("専任取引士"&amp;ROUNDUP(ROW($A21)/11,0),sentori,19,FALSE),LEN(VLOOKUP("専任取引士"&amp;ROUNDUP(ROW($A21)/11,0),sentori,19,FALSE))-FIND("-",VLOOKUP("専任取引士"&amp;ROUNDUP(ROW($A21)/11,0),sentori,19,FALSE))))-FIND("-",RIGHT(VLOOKUP("専任取引士"&amp;ROUNDUP(ROW($A21)/11,0),sentori,19,FALSE),LEN(VLOOKUP("専任取引士"&amp;ROUNDUP(ROW($A21)/11,0),sentori,19,FALSE))-FIND("-",VLOOKUP("専任取引士"&amp;ROUNDUP(ROW($A21)/11,0),sentori,19,FALSE))))))</f>
        <v/>
      </c>
      <c r="AU24" s="366"/>
      <c r="AV24" s="366"/>
      <c r="AW24" s="366"/>
      <c r="AX24" s="367"/>
      <c r="AY24" s="1194"/>
      <c r="AZ24" s="1195"/>
      <c r="BA24" s="1092"/>
      <c r="BB24" s="1094"/>
      <c r="DU24" s="61"/>
      <c r="DV24" s="69" t="s">
        <v>772</v>
      </c>
      <c r="DW24" s="69" t="s">
        <v>773</v>
      </c>
      <c r="EA24" s="69" t="s">
        <v>774</v>
      </c>
    </row>
    <row r="25" spans="1:133" ht="11.25" customHeight="1" x14ac:dyDescent="0.15">
      <c r="A25" s="1169"/>
      <c r="B25" s="1170"/>
      <c r="C25" s="1170"/>
      <c r="D25" s="1170"/>
      <c r="E25" s="1170"/>
      <c r="F25" s="1170"/>
      <c r="G25" s="1171"/>
      <c r="H25" s="1061"/>
      <c r="I25" s="1062"/>
      <c r="J25" s="1062"/>
      <c r="K25" s="1062"/>
      <c r="L25" s="1062"/>
      <c r="M25" s="1063"/>
      <c r="N25" s="1165"/>
      <c r="O25" s="362"/>
      <c r="P25" s="362"/>
      <c r="Q25" s="362"/>
      <c r="R25" s="362"/>
      <c r="S25" s="362"/>
      <c r="T25" s="362"/>
      <c r="U25" s="362"/>
      <c r="V25" s="362"/>
      <c r="W25" s="362"/>
      <c r="X25" s="362"/>
      <c r="Y25" s="362"/>
      <c r="Z25" s="362"/>
      <c r="AA25" s="362"/>
      <c r="AB25" s="362"/>
      <c r="AC25" s="362"/>
      <c r="AD25" s="363"/>
      <c r="AE25" s="1201"/>
      <c r="AF25" s="1190"/>
      <c r="AG25" s="1202"/>
      <c r="AH25" s="1204"/>
      <c r="AI25" s="1188"/>
      <c r="AJ25" s="1188"/>
      <c r="AK25" s="1188"/>
      <c r="AL25" s="1188"/>
      <c r="AM25" s="1158"/>
      <c r="AN25" s="316"/>
      <c r="AO25" s="316"/>
      <c r="AP25" s="316"/>
      <c r="AQ25" s="316"/>
      <c r="AR25" s="316"/>
      <c r="AS25" s="1158"/>
      <c r="AT25" s="316"/>
      <c r="AU25" s="316"/>
      <c r="AV25" s="316"/>
      <c r="AW25" s="316"/>
      <c r="AX25" s="368"/>
      <c r="AY25" s="1196"/>
      <c r="AZ25" s="1197"/>
      <c r="BA25" s="1095"/>
      <c r="BB25" s="1097"/>
      <c r="DU25" s="61"/>
      <c r="DV25" s="69" t="s">
        <v>775</v>
      </c>
      <c r="DW25" s="69" t="s">
        <v>776</v>
      </c>
      <c r="EA25" s="69" t="s">
        <v>777</v>
      </c>
    </row>
    <row r="26" spans="1:133" ht="11.25" customHeight="1" x14ac:dyDescent="0.15">
      <c r="A26" s="1169"/>
      <c r="B26" s="1170"/>
      <c r="C26" s="1170"/>
      <c r="D26" s="1170"/>
      <c r="E26" s="1170"/>
      <c r="F26" s="1170"/>
      <c r="G26" s="1171"/>
      <c r="H26" s="284" t="s">
        <v>778</v>
      </c>
      <c r="I26" s="273"/>
      <c r="J26" s="273"/>
      <c r="K26" s="273"/>
      <c r="L26" s="273"/>
      <c r="M26" s="1160"/>
      <c r="N26" s="1161" t="s">
        <v>779</v>
      </c>
      <c r="O26" s="1148"/>
      <c r="P26" s="1162" t="str">
        <f>LEFT(VLOOKUP("専任取引士"&amp;ROUNDUP(ROW($A21)/11,0),sentori,12,FALSE),3)</f>
        <v/>
      </c>
      <c r="Q26" s="1162"/>
      <c r="R26" s="1162"/>
      <c r="S26" s="1162"/>
      <c r="T26" s="1" t="s">
        <v>780</v>
      </c>
      <c r="U26" s="1162" t="str">
        <f>RIGHT(VLOOKUP("専任取引士"&amp;ROUNDUP(ROW($A21)/11,0),sentori,12,FALSE),4)</f>
        <v/>
      </c>
      <c r="V26" s="1162"/>
      <c r="W26" s="1162"/>
      <c r="X26" s="1162"/>
      <c r="Y26" s="1162"/>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135"/>
      <c r="AU26" s="1135"/>
      <c r="AV26" s="1135"/>
      <c r="AW26" s="1135"/>
      <c r="AX26" s="1135"/>
      <c r="AY26" s="1135"/>
      <c r="AZ26" s="1135"/>
      <c r="BA26" s="1135"/>
      <c r="BB26" s="1137"/>
      <c r="DU26" s="71"/>
      <c r="DV26" s="69" t="s">
        <v>781</v>
      </c>
      <c r="DW26" s="69" t="s">
        <v>782</v>
      </c>
      <c r="EA26" s="69" t="s">
        <v>783</v>
      </c>
    </row>
    <row r="27" spans="1:133" ht="11.25" customHeight="1" x14ac:dyDescent="0.15">
      <c r="A27" s="1169"/>
      <c r="B27" s="1170"/>
      <c r="C27" s="1170"/>
      <c r="D27" s="1170"/>
      <c r="E27" s="1170"/>
      <c r="F27" s="1170"/>
      <c r="G27" s="1171"/>
      <c r="H27" s="1208"/>
      <c r="I27" s="1040"/>
      <c r="J27" s="1040"/>
      <c r="K27" s="1040"/>
      <c r="L27" s="1040"/>
      <c r="M27" s="1100"/>
      <c r="N27" s="1163"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1164"/>
      <c r="DU27" s="71"/>
      <c r="DV27" s="69" t="s">
        <v>784</v>
      </c>
      <c r="DW27" s="69" t="s">
        <v>785</v>
      </c>
      <c r="EA27" s="69" t="s">
        <v>786</v>
      </c>
    </row>
    <row r="28" spans="1:133" ht="11.25" customHeight="1" x14ac:dyDescent="0.15">
      <c r="A28" s="1169"/>
      <c r="B28" s="1170"/>
      <c r="C28" s="1170"/>
      <c r="D28" s="1170"/>
      <c r="E28" s="1170"/>
      <c r="F28" s="1170"/>
      <c r="G28" s="1171"/>
      <c r="H28" s="1208"/>
      <c r="I28" s="1040"/>
      <c r="J28" s="1040"/>
      <c r="K28" s="1040"/>
      <c r="L28" s="1040"/>
      <c r="M28" s="1100"/>
      <c r="N28" s="1163"/>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0"/>
      <c r="BB28" s="1164"/>
      <c r="DU28" s="61"/>
      <c r="DV28" s="69" t="s">
        <v>115</v>
      </c>
      <c r="DW28" s="69" t="s">
        <v>787</v>
      </c>
      <c r="EA28" s="69" t="s">
        <v>788</v>
      </c>
    </row>
    <row r="29" spans="1:133" ht="11.25" customHeight="1" x14ac:dyDescent="0.15">
      <c r="A29" s="1169"/>
      <c r="B29" s="1170"/>
      <c r="C29" s="1170"/>
      <c r="D29" s="1170"/>
      <c r="E29" s="1170"/>
      <c r="F29" s="1170"/>
      <c r="G29" s="1171"/>
      <c r="H29" s="1061"/>
      <c r="I29" s="1062"/>
      <c r="J29" s="1062"/>
      <c r="K29" s="1062"/>
      <c r="L29" s="1062"/>
      <c r="M29" s="1063"/>
      <c r="N29" s="1165"/>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1166"/>
      <c r="DU29" s="61"/>
      <c r="DV29" s="69" t="s">
        <v>129</v>
      </c>
      <c r="DW29" s="69" t="s">
        <v>789</v>
      </c>
      <c r="EA29" s="69" t="s">
        <v>115</v>
      </c>
    </row>
    <row r="30" spans="1:133" ht="11.25" customHeight="1" x14ac:dyDescent="0.15">
      <c r="A30" s="1169"/>
      <c r="B30" s="1170"/>
      <c r="C30" s="1170"/>
      <c r="D30" s="1170"/>
      <c r="E30" s="1170"/>
      <c r="F30" s="1170"/>
      <c r="G30" s="1171"/>
      <c r="H30" s="284" t="s">
        <v>790</v>
      </c>
      <c r="I30" s="364"/>
      <c r="J30" s="364"/>
      <c r="K30" s="364"/>
      <c r="L30" s="364"/>
      <c r="M30" s="402"/>
      <c r="N30" s="1142" t="s">
        <v>791</v>
      </c>
      <c r="O30" s="1144" t="str">
        <f>IF(ISBLANK(VLOOKUP("専任取引士"&amp;ROUNDUP(ROW($A21)/11,0),sentori,20,FALSE)),"",VLOOKUP("専任取引士"&amp;ROUNDUP(ROW($A21)/11,0),sentori,20,FALSE))</f>
        <v/>
      </c>
      <c r="P30" s="1144"/>
      <c r="Q30" s="1144"/>
      <c r="R30" s="1144"/>
      <c r="S30" s="1144"/>
      <c r="T30" s="1144"/>
      <c r="U30" s="1144"/>
      <c r="V30" s="1146" t="s">
        <v>792</v>
      </c>
      <c r="W30" s="1135" t="s">
        <v>793</v>
      </c>
      <c r="X30" s="1148"/>
      <c r="Y30" s="1133" t="str">
        <f>IF(ISBLANK(VLOOKUP("専任取引士"&amp;ROUNDUP(ROW($A21)/11,0),sentori,21,FALSE)),"",VLOOKUP("専任取引士"&amp;ROUNDUP(ROW($A21)/11,0),sentori,21,FALSE))</f>
        <v/>
      </c>
      <c r="Z30" s="1133"/>
      <c r="AA30" s="1133"/>
      <c r="AB30" s="1133"/>
      <c r="AC30" s="1133"/>
      <c r="AD30" s="1133"/>
      <c r="AE30" s="1133"/>
      <c r="AF30" s="1133"/>
      <c r="AG30" s="1135" t="s">
        <v>794</v>
      </c>
      <c r="AH30" s="1150"/>
      <c r="AI30" s="1152" t="s">
        <v>795</v>
      </c>
      <c r="AJ30" s="1135"/>
      <c r="AK30" s="1135"/>
      <c r="AL30" s="1135"/>
      <c r="AM30" s="1153"/>
      <c r="AN30" s="1156" t="str">
        <f>IF(ISBLANK(VLOOKUP("専任取引士"&amp;ROUNDUP(ROW($A21)/11,0),sentori,22,FALSE)),"",TEXT(VLOOKUP("専任取引士"&amp;ROUNDUP(ROW($A21)/11,0),sentori,22,FALSE),"ggg"))</f>
        <v/>
      </c>
      <c r="AO30" s="1144"/>
      <c r="AP30" s="1144"/>
      <c r="AQ30" s="1133" t="str">
        <f>IF(ISBLANK(VLOOKUP("専任取引士"&amp;ROUNDUP(ROW($A21)/11,0),sentori,22,FALSE)),"",TEXT(VLOOKUP("専任取引士"&amp;ROUNDUP(ROW($A21)/11,0),sentori,22,FALSE),"e"))</f>
        <v/>
      </c>
      <c r="AR30" s="1133"/>
      <c r="AS30" s="1135" t="s">
        <v>1066</v>
      </c>
      <c r="AT30" s="1135"/>
      <c r="AU30" s="1133" t="str">
        <f>IF(ISBLANK(VLOOKUP("専任取引士"&amp;ROUNDUP(ROW($A21)/11,0),sentori,22,FALSE)),"",MONTH(VLOOKUP("専任取引士"&amp;ROUNDUP(ROW($A21)/11,0),sentori,22,FALSE)))</f>
        <v/>
      </c>
      <c r="AV30" s="1133"/>
      <c r="AW30" s="1135" t="s">
        <v>1067</v>
      </c>
      <c r="AX30" s="1135"/>
      <c r="AY30" s="1133" t="str">
        <f>IF(ISBLANK(VLOOKUP("専任取引士"&amp;ROUNDUP(ROW($A21)/11,0),sentori,22,FALSE)),"",DAY(VLOOKUP("専任取引士"&amp;ROUNDUP(ROW($A21)/11,0),sentori,22,FALSE)))</f>
        <v/>
      </c>
      <c r="AZ30" s="1133"/>
      <c r="BA30" s="1135" t="s">
        <v>1068</v>
      </c>
      <c r="BB30" s="1137"/>
      <c r="DU30" s="61"/>
      <c r="DV30" s="69" t="s">
        <v>140</v>
      </c>
      <c r="DW30" s="69" t="s">
        <v>796</v>
      </c>
      <c r="EA30" s="69" t="s">
        <v>129</v>
      </c>
    </row>
    <row r="31" spans="1:133" ht="11.25" customHeight="1" x14ac:dyDescent="0.15">
      <c r="A31" s="1205"/>
      <c r="B31" s="1206"/>
      <c r="C31" s="1206"/>
      <c r="D31" s="1206"/>
      <c r="E31" s="1206"/>
      <c r="F31" s="1206"/>
      <c r="G31" s="1207"/>
      <c r="H31" s="403"/>
      <c r="I31" s="371"/>
      <c r="J31" s="371"/>
      <c r="K31" s="371"/>
      <c r="L31" s="371"/>
      <c r="M31" s="404"/>
      <c r="N31" s="1143"/>
      <c r="O31" s="1145"/>
      <c r="P31" s="1145"/>
      <c r="Q31" s="1145"/>
      <c r="R31" s="1145"/>
      <c r="S31" s="1145"/>
      <c r="T31" s="1145"/>
      <c r="U31" s="1145"/>
      <c r="V31" s="1147"/>
      <c r="W31" s="1149"/>
      <c r="X31" s="1149"/>
      <c r="Y31" s="1134"/>
      <c r="Z31" s="1134"/>
      <c r="AA31" s="1134"/>
      <c r="AB31" s="1134"/>
      <c r="AC31" s="1134"/>
      <c r="AD31" s="1134"/>
      <c r="AE31" s="1134"/>
      <c r="AF31" s="1134"/>
      <c r="AG31" s="1149"/>
      <c r="AH31" s="1151"/>
      <c r="AI31" s="1154"/>
      <c r="AJ31" s="1136"/>
      <c r="AK31" s="1136"/>
      <c r="AL31" s="1136"/>
      <c r="AM31" s="1155"/>
      <c r="AN31" s="1157"/>
      <c r="AO31" s="1145"/>
      <c r="AP31" s="1145"/>
      <c r="AQ31" s="1134"/>
      <c r="AR31" s="1134"/>
      <c r="AS31" s="1136"/>
      <c r="AT31" s="1136"/>
      <c r="AU31" s="1134"/>
      <c r="AV31" s="1134"/>
      <c r="AW31" s="1136"/>
      <c r="AX31" s="1136"/>
      <c r="AY31" s="1134"/>
      <c r="AZ31" s="1134"/>
      <c r="BA31" s="1136"/>
      <c r="BB31" s="1138"/>
      <c r="DU31" s="61"/>
      <c r="DV31" s="69" t="s">
        <v>144</v>
      </c>
      <c r="DW31" s="69" t="s">
        <v>797</v>
      </c>
      <c r="EA31" s="69" t="s">
        <v>140</v>
      </c>
    </row>
    <row r="32" spans="1:133" ht="11.25" customHeight="1" x14ac:dyDescent="0.15">
      <c r="A32" s="324" t="s">
        <v>798</v>
      </c>
      <c r="B32" s="1167"/>
      <c r="C32" s="1167"/>
      <c r="D32" s="1167"/>
      <c r="E32" s="1167"/>
      <c r="F32" s="1167"/>
      <c r="G32" s="1168"/>
      <c r="H32" s="382" t="s">
        <v>799</v>
      </c>
      <c r="I32" s="1175"/>
      <c r="J32" s="1175"/>
      <c r="K32" s="1175"/>
      <c r="L32" s="1175"/>
      <c r="M32" s="1176"/>
      <c r="N32" s="1177" t="str">
        <f>IF(ISBLANK(VLOOKUP("専任取引士"&amp;ROUNDUP(ROW($A32)/11,0),sentori,4,FALSE)),"",VLOOKUP("専任取引士"&amp;ROUNDUP(ROW($A32)/11,0),sentori,4,FALSE))</f>
        <v/>
      </c>
      <c r="O32" s="1178"/>
      <c r="P32" s="1178"/>
      <c r="Q32" s="1178"/>
      <c r="R32" s="1178"/>
      <c r="S32" s="1178"/>
      <c r="T32" s="1178"/>
      <c r="U32" s="1178"/>
      <c r="V32" s="1178"/>
      <c r="W32" s="1178"/>
      <c r="X32" s="1178"/>
      <c r="Y32" s="1178"/>
      <c r="Z32" s="1178"/>
      <c r="AA32" s="1178"/>
      <c r="AB32" s="1178"/>
      <c r="AC32" s="1178"/>
      <c r="AD32" s="1179"/>
      <c r="AE32" s="1180" t="s">
        <v>1065</v>
      </c>
      <c r="AF32" s="1181"/>
      <c r="AG32" s="1089" t="str">
        <f>IF(ISBLANK(VLOOKUP("専任取引士"&amp;ROUNDUP(ROW($A32)/11,0),sentori,8,FALSE)),"",TEXT(VLOOKUP("専任取引士"&amp;ROUNDUP(ROW($A32)/11,0),sentori,8,FALSE),"ggg"))</f>
        <v/>
      </c>
      <c r="AH32" s="1090"/>
      <c r="AI32" s="1090"/>
      <c r="AJ32" s="1090"/>
      <c r="AK32" s="1186" t="str">
        <f>IF(ISBLANK(VLOOKUP("専任取引士"&amp;ROUNDUP(ROW($A32)/11,0),sentori,8,FALSE)),"",TEXT(VLOOKUP("専任取引士"&amp;ROUNDUP(ROW($A32)/11,0),sentori,8,FALSE),"e"))</f>
        <v/>
      </c>
      <c r="AL32" s="1186"/>
      <c r="AM32" s="1186"/>
      <c r="AN32" s="1186"/>
      <c r="AO32" s="1189" t="s">
        <v>1066</v>
      </c>
      <c r="AP32" s="1189"/>
      <c r="AQ32" s="1186" t="str">
        <f>IF(ISBLANK(VLOOKUP("専任取引士"&amp;ROUNDUP(ROW($A32)/11,0),sentori,8,FALSE)),"",MONTH(VLOOKUP("専任取引士"&amp;ROUNDUP(ROW($A32)/11,0),sentori,8,FALSE)))</f>
        <v/>
      </c>
      <c r="AR32" s="1186"/>
      <c r="AS32" s="1189" t="s">
        <v>1067</v>
      </c>
      <c r="AT32" s="1191"/>
      <c r="AU32" s="1186" t="str">
        <f>IF(ISBLANK(VLOOKUP("専任取引士"&amp;ROUNDUP(ROW($A32)/11,0),sentori,8,FALSE)),"",DAY(VLOOKUP("専任取引士"&amp;ROUNDUP(ROW($A32)/11,0),sentori,8,FALSE)))</f>
        <v/>
      </c>
      <c r="AV32" s="1186"/>
      <c r="AW32" s="1189" t="s">
        <v>1068</v>
      </c>
      <c r="AX32" s="1189"/>
      <c r="AY32" s="1192" t="s">
        <v>1069</v>
      </c>
      <c r="AZ32" s="1193" t="str">
        <f>LEFT(VLOOKUP("専任取引士1",sentori,7,FALSE),1)</f>
        <v/>
      </c>
      <c r="BA32" s="1089" t="str">
        <f>LEFT(VLOOKUP("専任取引士"&amp;ROUNDUP(ROW($A32)/11,0),sentori,7,FALSE),1)</f>
        <v/>
      </c>
      <c r="BB32" s="1091"/>
      <c r="DU32" s="61"/>
      <c r="DV32" s="69" t="s">
        <v>149</v>
      </c>
      <c r="DW32" s="69" t="s">
        <v>800</v>
      </c>
      <c r="EA32" s="69" t="s">
        <v>144</v>
      </c>
    </row>
    <row r="33" spans="1:131" ht="11.25" customHeight="1" x14ac:dyDescent="0.15">
      <c r="A33" s="1169"/>
      <c r="B33" s="1170"/>
      <c r="C33" s="1170"/>
      <c r="D33" s="1170"/>
      <c r="E33" s="1170"/>
      <c r="F33" s="1170"/>
      <c r="G33" s="1171"/>
      <c r="H33" s="1061"/>
      <c r="I33" s="1062"/>
      <c r="J33" s="1062"/>
      <c r="K33" s="1062"/>
      <c r="L33" s="1062"/>
      <c r="M33" s="1063"/>
      <c r="N33" s="1165"/>
      <c r="O33" s="362"/>
      <c r="P33" s="362"/>
      <c r="Q33" s="362"/>
      <c r="R33" s="362"/>
      <c r="S33" s="362"/>
      <c r="T33" s="362"/>
      <c r="U33" s="362"/>
      <c r="V33" s="362"/>
      <c r="W33" s="362"/>
      <c r="X33" s="362"/>
      <c r="Y33" s="362"/>
      <c r="Z33" s="362"/>
      <c r="AA33" s="362"/>
      <c r="AB33" s="362"/>
      <c r="AC33" s="362"/>
      <c r="AD33" s="363"/>
      <c r="AE33" s="1182"/>
      <c r="AF33" s="1183"/>
      <c r="AG33" s="1092"/>
      <c r="AH33" s="1093"/>
      <c r="AI33" s="1093"/>
      <c r="AJ33" s="1093"/>
      <c r="AK33" s="1187"/>
      <c r="AL33" s="1187"/>
      <c r="AM33" s="1187"/>
      <c r="AN33" s="1187"/>
      <c r="AO33" s="633"/>
      <c r="AP33" s="633"/>
      <c r="AQ33" s="1187"/>
      <c r="AR33" s="1187"/>
      <c r="AS33" s="653"/>
      <c r="AT33" s="653"/>
      <c r="AU33" s="1187"/>
      <c r="AV33" s="1187"/>
      <c r="AW33" s="633"/>
      <c r="AX33" s="633"/>
      <c r="AY33" s="1194"/>
      <c r="AZ33" s="1195"/>
      <c r="BA33" s="1092"/>
      <c r="BB33" s="1094"/>
      <c r="DU33" s="61"/>
      <c r="DV33" s="69" t="s">
        <v>155</v>
      </c>
      <c r="DW33" s="69" t="s">
        <v>801</v>
      </c>
      <c r="EA33" s="69" t="s">
        <v>149</v>
      </c>
    </row>
    <row r="34" spans="1:131" ht="11.25" customHeight="1" x14ac:dyDescent="0.15">
      <c r="A34" s="1169"/>
      <c r="B34" s="1170"/>
      <c r="C34" s="1170"/>
      <c r="D34" s="1170"/>
      <c r="E34" s="1170"/>
      <c r="F34" s="1170"/>
      <c r="G34" s="1171"/>
      <c r="H34" s="309" t="s">
        <v>802</v>
      </c>
      <c r="I34" s="1064"/>
      <c r="J34" s="1064"/>
      <c r="K34" s="1064"/>
      <c r="L34" s="1064"/>
      <c r="M34" s="1065"/>
      <c r="N34" s="1198" t="str">
        <f>IF(ISBLANK(VLOOKUP("専任取引士"&amp;ROUNDUP(ROW($A32)/11,0),sentori,3,FALSE)),"",VLOOKUP("専任取引士"&amp;ROUNDUP(ROW($A32)/11,0),sentori,3,FALSE))</f>
        <v/>
      </c>
      <c r="O34" s="1199"/>
      <c r="P34" s="1199"/>
      <c r="Q34" s="1199"/>
      <c r="R34" s="1199"/>
      <c r="S34" s="1199"/>
      <c r="T34" s="1199"/>
      <c r="U34" s="1199"/>
      <c r="V34" s="1199"/>
      <c r="W34" s="1199"/>
      <c r="X34" s="1199"/>
      <c r="Y34" s="1199"/>
      <c r="Z34" s="1199"/>
      <c r="AA34" s="1199"/>
      <c r="AB34" s="1199"/>
      <c r="AC34" s="1199"/>
      <c r="AD34" s="1200"/>
      <c r="AE34" s="1184"/>
      <c r="AF34" s="1185"/>
      <c r="AG34" s="1095"/>
      <c r="AH34" s="1096"/>
      <c r="AI34" s="1096"/>
      <c r="AJ34" s="1096"/>
      <c r="AK34" s="1188"/>
      <c r="AL34" s="1188"/>
      <c r="AM34" s="1188"/>
      <c r="AN34" s="1188"/>
      <c r="AO34" s="1190"/>
      <c r="AP34" s="1190"/>
      <c r="AQ34" s="1188"/>
      <c r="AR34" s="1188"/>
      <c r="AS34" s="1158"/>
      <c r="AT34" s="1158"/>
      <c r="AU34" s="1188"/>
      <c r="AV34" s="1188"/>
      <c r="AW34" s="1190"/>
      <c r="AX34" s="1190"/>
      <c r="AY34" s="1194"/>
      <c r="AZ34" s="1195"/>
      <c r="BA34" s="1092"/>
      <c r="BB34" s="1094"/>
      <c r="DU34" s="61"/>
      <c r="DV34" s="69" t="s">
        <v>158</v>
      </c>
      <c r="DW34" s="69" t="s">
        <v>803</v>
      </c>
      <c r="EA34" s="69" t="s">
        <v>155</v>
      </c>
    </row>
    <row r="35" spans="1:131" ht="11.25" customHeight="1" x14ac:dyDescent="0.15">
      <c r="A35" s="1169"/>
      <c r="B35" s="1170"/>
      <c r="C35" s="1170"/>
      <c r="D35" s="1170"/>
      <c r="E35" s="1170"/>
      <c r="F35" s="1170"/>
      <c r="G35" s="1171"/>
      <c r="H35" s="1066"/>
      <c r="I35" s="1064"/>
      <c r="J35" s="1064"/>
      <c r="K35" s="1064"/>
      <c r="L35" s="1064"/>
      <c r="M35" s="1065"/>
      <c r="N35" s="1163"/>
      <c r="O35" s="360"/>
      <c r="P35" s="360"/>
      <c r="Q35" s="360"/>
      <c r="R35" s="360"/>
      <c r="S35" s="360"/>
      <c r="T35" s="360"/>
      <c r="U35" s="360"/>
      <c r="V35" s="360"/>
      <c r="W35" s="360"/>
      <c r="X35" s="360"/>
      <c r="Y35" s="360"/>
      <c r="Z35" s="360"/>
      <c r="AA35" s="360"/>
      <c r="AB35" s="360"/>
      <c r="AC35" s="360"/>
      <c r="AD35" s="361"/>
      <c r="AE35" s="1152" t="s">
        <v>961</v>
      </c>
      <c r="AF35" s="1135"/>
      <c r="AG35" s="1153"/>
      <c r="AH35" s="1203" t="str">
        <f>IF(ISBLANK(VLOOKUP("専任取引士"&amp;ROUNDUP(ROW($A32)/11,0),sentori,19,FALSE)),"",LEFT(VLOOKUP("専任取引士"&amp;ROUNDUP(ROW($A32)/11,0),sentori,19,FALSE),FIND("-",VLOOKUP("専任取引士"&amp;ROUNDUP(ROW($A32)/11,0),sentori,19,FALSE))-1))</f>
        <v/>
      </c>
      <c r="AI35" s="1133"/>
      <c r="AJ35" s="1133"/>
      <c r="AK35" s="1133"/>
      <c r="AL35" s="1133"/>
      <c r="AM35" s="1135" t="s">
        <v>959</v>
      </c>
      <c r="AN35" s="366" t="str">
        <f>IF(ISBLANK(VLOOKUP("専任取引士"&amp;ROUNDUP(ROW($A32)/11,0),sentori,19,FALSE)),"",LEFT(RIGHT(VLOOKUP("専任取引士"&amp;ROUNDUP(ROW($A32)/11,0),sentori,19,FALSE),LEN(VLOOKUP("専任取引士"&amp;ROUNDUP(ROW($A32)/11,0),sentori,19,FALSE))-FIND("-",VLOOKUP("専任取引士"&amp;ROUNDUP(ROW($A32)/11,0),sentori,19,FALSE))),FIND("-",RIGHT(VLOOKUP("専任取引士"&amp;ROUNDUP(ROW($A32)/11,0),sentori,19,FALSE),LEN(VLOOKUP("専任取引士"&amp;ROUNDUP(ROW($A32)/11,0),sentori,19,FALSE))-FIND("-",VLOOKUP("専任取引士"&amp;ROUNDUP(ROW($A32)/11,0),sentori,19,FALSE))))-1))</f>
        <v/>
      </c>
      <c r="AO35" s="366"/>
      <c r="AP35" s="366"/>
      <c r="AQ35" s="366"/>
      <c r="AR35" s="366"/>
      <c r="AS35" s="1135" t="s">
        <v>960</v>
      </c>
      <c r="AT35" s="366" t="str">
        <f>IF(ISBLANK(VLOOKUP("専任取引士"&amp;ROUNDUP(ROW($A32)/11,0),sentori,19,FALSE)),"",RIGHT(RIGHT(VLOOKUP("専任取引士"&amp;ROUNDUP(ROW($A32)/11,0),sentori,19,FALSE),LEN(VLOOKUP("専任取引士"&amp;ROUNDUP(ROW($A32)/11,0),sentori,19,FALSE))-FIND("-",VLOOKUP("専任取引士"&amp;ROUNDUP(ROW($A32)/11,0),sentori,19,FALSE))),LEN(RIGHT(VLOOKUP("専任取引士"&amp;ROUNDUP(ROW($A32)/11,0),sentori,19,FALSE),LEN(VLOOKUP("専任取引士"&amp;ROUNDUP(ROW($A32)/11,0),sentori,19,FALSE))-FIND("-",VLOOKUP("専任取引士"&amp;ROUNDUP(ROW($A32)/11,0),sentori,19,FALSE))))-FIND("-",RIGHT(VLOOKUP("専任取引士"&amp;ROUNDUP(ROW($A32)/11,0),sentori,19,FALSE),LEN(VLOOKUP("専任取引士"&amp;ROUNDUP(ROW($A32)/11,0),sentori,19,FALSE))-FIND("-",VLOOKUP("専任取引士"&amp;ROUNDUP(ROW($A32)/11,0),sentori,19,FALSE))))))</f>
        <v/>
      </c>
      <c r="AU35" s="366"/>
      <c r="AV35" s="366"/>
      <c r="AW35" s="366"/>
      <c r="AX35" s="367"/>
      <c r="AY35" s="1194"/>
      <c r="AZ35" s="1195"/>
      <c r="BA35" s="1092"/>
      <c r="BB35" s="1094"/>
      <c r="DU35" s="61"/>
      <c r="DV35" s="69" t="s">
        <v>164</v>
      </c>
      <c r="DW35" s="69" t="s">
        <v>804</v>
      </c>
      <c r="EA35" s="69" t="s">
        <v>158</v>
      </c>
    </row>
    <row r="36" spans="1:131" ht="11.25" customHeight="1" x14ac:dyDescent="0.15">
      <c r="A36" s="1169"/>
      <c r="B36" s="1170"/>
      <c r="C36" s="1170"/>
      <c r="D36" s="1170"/>
      <c r="E36" s="1170"/>
      <c r="F36" s="1170"/>
      <c r="G36" s="1171"/>
      <c r="H36" s="1066"/>
      <c r="I36" s="1064"/>
      <c r="J36" s="1064"/>
      <c r="K36" s="1064"/>
      <c r="L36" s="1064"/>
      <c r="M36" s="1065"/>
      <c r="N36" s="1165"/>
      <c r="O36" s="362"/>
      <c r="P36" s="362"/>
      <c r="Q36" s="362"/>
      <c r="R36" s="362"/>
      <c r="S36" s="362"/>
      <c r="T36" s="362"/>
      <c r="U36" s="362"/>
      <c r="V36" s="362"/>
      <c r="W36" s="362"/>
      <c r="X36" s="362"/>
      <c r="Y36" s="362"/>
      <c r="Z36" s="362"/>
      <c r="AA36" s="362"/>
      <c r="AB36" s="362"/>
      <c r="AC36" s="362"/>
      <c r="AD36" s="363"/>
      <c r="AE36" s="1201"/>
      <c r="AF36" s="1190"/>
      <c r="AG36" s="1202"/>
      <c r="AH36" s="1204"/>
      <c r="AI36" s="1188"/>
      <c r="AJ36" s="1188"/>
      <c r="AK36" s="1188"/>
      <c r="AL36" s="1188"/>
      <c r="AM36" s="1158"/>
      <c r="AN36" s="316"/>
      <c r="AO36" s="316"/>
      <c r="AP36" s="316"/>
      <c r="AQ36" s="316"/>
      <c r="AR36" s="316"/>
      <c r="AS36" s="1158"/>
      <c r="AT36" s="316"/>
      <c r="AU36" s="316"/>
      <c r="AV36" s="316"/>
      <c r="AW36" s="316"/>
      <c r="AX36" s="368"/>
      <c r="AY36" s="1196"/>
      <c r="AZ36" s="1197"/>
      <c r="BA36" s="1095"/>
      <c r="BB36" s="1097"/>
      <c r="DU36" s="61"/>
      <c r="DV36" s="69" t="s">
        <v>170</v>
      </c>
      <c r="DW36" s="69" t="s">
        <v>805</v>
      </c>
      <c r="EA36" s="69" t="s">
        <v>164</v>
      </c>
    </row>
    <row r="37" spans="1:131" ht="11.25" customHeight="1" x14ac:dyDescent="0.15">
      <c r="A37" s="1169"/>
      <c r="B37" s="1170"/>
      <c r="C37" s="1170"/>
      <c r="D37" s="1170"/>
      <c r="E37" s="1170"/>
      <c r="F37" s="1170"/>
      <c r="G37" s="1171"/>
      <c r="H37" s="309" t="s">
        <v>806</v>
      </c>
      <c r="I37" s="1064"/>
      <c r="J37" s="1064"/>
      <c r="K37" s="1064"/>
      <c r="L37" s="1064"/>
      <c r="M37" s="1065"/>
      <c r="N37" s="1161" t="s">
        <v>779</v>
      </c>
      <c r="O37" s="1148"/>
      <c r="P37" s="1162" t="str">
        <f>LEFT(VLOOKUP("専任取引士"&amp;ROUNDUP(ROW($A32)/11,0),sentori,12,FALSE),3)</f>
        <v/>
      </c>
      <c r="Q37" s="1162"/>
      <c r="R37" s="1162"/>
      <c r="S37" s="1162"/>
      <c r="T37" s="1" t="s">
        <v>780</v>
      </c>
      <c r="U37" s="1162" t="str">
        <f>RIGHT(VLOOKUP("専任取引士"&amp;ROUNDUP(ROW($A32)/11,0),sentori,12,FALSE),4)</f>
        <v/>
      </c>
      <c r="V37" s="1162"/>
      <c r="W37" s="1162"/>
      <c r="X37" s="1162"/>
      <c r="Y37" s="1162"/>
      <c r="Z37" s="1135"/>
      <c r="AA37" s="1135"/>
      <c r="AB37" s="1135"/>
      <c r="AC37" s="1135"/>
      <c r="AD37" s="1135"/>
      <c r="AE37" s="1135"/>
      <c r="AF37" s="1135"/>
      <c r="AG37" s="1135"/>
      <c r="AH37" s="1135"/>
      <c r="AI37" s="1135"/>
      <c r="AJ37" s="1135"/>
      <c r="AK37" s="1135"/>
      <c r="AL37" s="1135"/>
      <c r="AM37" s="1135"/>
      <c r="AN37" s="1135"/>
      <c r="AO37" s="1135"/>
      <c r="AP37" s="1135"/>
      <c r="AQ37" s="1135"/>
      <c r="AR37" s="1135"/>
      <c r="AS37" s="1135"/>
      <c r="AT37" s="1135"/>
      <c r="AU37" s="1135"/>
      <c r="AV37" s="1135"/>
      <c r="AW37" s="1135"/>
      <c r="AX37" s="1135"/>
      <c r="AY37" s="1135"/>
      <c r="AZ37" s="1135"/>
      <c r="BA37" s="1135"/>
      <c r="BB37" s="1137"/>
      <c r="DU37" s="71"/>
      <c r="DV37" s="69" t="s">
        <v>173</v>
      </c>
      <c r="DW37" s="69" t="s">
        <v>807</v>
      </c>
      <c r="EA37" s="69" t="s">
        <v>170</v>
      </c>
    </row>
    <row r="38" spans="1:131" ht="11.25" customHeight="1" x14ac:dyDescent="0.15">
      <c r="A38" s="1169"/>
      <c r="B38" s="1170"/>
      <c r="C38" s="1170"/>
      <c r="D38" s="1170"/>
      <c r="E38" s="1170"/>
      <c r="F38" s="1170"/>
      <c r="G38" s="1171"/>
      <c r="H38" s="1066"/>
      <c r="I38" s="1064"/>
      <c r="J38" s="1064"/>
      <c r="K38" s="1064"/>
      <c r="L38" s="1064"/>
      <c r="M38" s="1065"/>
      <c r="N38" s="1163"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1164"/>
      <c r="DU38" s="71"/>
      <c r="DV38" s="69" t="s">
        <v>175</v>
      </c>
      <c r="DW38" s="69" t="s">
        <v>808</v>
      </c>
      <c r="EA38" s="69" t="s">
        <v>173</v>
      </c>
    </row>
    <row r="39" spans="1:131" ht="11.25" customHeight="1" x14ac:dyDescent="0.15">
      <c r="A39" s="1169"/>
      <c r="B39" s="1170"/>
      <c r="C39" s="1170"/>
      <c r="D39" s="1170"/>
      <c r="E39" s="1170"/>
      <c r="F39" s="1170"/>
      <c r="G39" s="1171"/>
      <c r="H39" s="1159"/>
      <c r="I39" s="273"/>
      <c r="J39" s="273"/>
      <c r="K39" s="273"/>
      <c r="L39" s="273"/>
      <c r="M39" s="1160"/>
      <c r="N39" s="1163"/>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1164"/>
      <c r="DU39" s="61"/>
      <c r="DV39" s="69" t="s">
        <v>184</v>
      </c>
      <c r="DW39" s="69" t="s">
        <v>809</v>
      </c>
      <c r="EA39" s="69" t="s">
        <v>175</v>
      </c>
    </row>
    <row r="40" spans="1:131" ht="11.25" customHeight="1" x14ac:dyDescent="0.15">
      <c r="A40" s="1169"/>
      <c r="B40" s="1170"/>
      <c r="C40" s="1170"/>
      <c r="D40" s="1170"/>
      <c r="E40" s="1170"/>
      <c r="F40" s="1170"/>
      <c r="G40" s="1171"/>
      <c r="H40" s="1066"/>
      <c r="I40" s="1064"/>
      <c r="J40" s="1064"/>
      <c r="K40" s="1064"/>
      <c r="L40" s="1064"/>
      <c r="M40" s="1065"/>
      <c r="N40" s="1165"/>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1166"/>
      <c r="DU40" s="61"/>
      <c r="DV40" s="69" t="s">
        <v>187</v>
      </c>
      <c r="DW40" s="69" t="s">
        <v>810</v>
      </c>
      <c r="EA40" s="69" t="s">
        <v>184</v>
      </c>
    </row>
    <row r="41" spans="1:131" ht="11.25" customHeight="1" x14ac:dyDescent="0.15">
      <c r="A41" s="1169"/>
      <c r="B41" s="1170"/>
      <c r="C41" s="1170"/>
      <c r="D41" s="1170"/>
      <c r="E41" s="1170"/>
      <c r="F41" s="1170"/>
      <c r="G41" s="1171"/>
      <c r="H41" s="306" t="s">
        <v>811</v>
      </c>
      <c r="I41" s="307"/>
      <c r="J41" s="307"/>
      <c r="K41" s="307"/>
      <c r="L41" s="307"/>
      <c r="M41" s="308"/>
      <c r="N41" s="1142" t="s">
        <v>731</v>
      </c>
      <c r="O41" s="1144" t="str">
        <f>IF(ISBLANK(VLOOKUP("専任取引士"&amp;ROUNDUP(ROW($A32)/11,0),sentori,20,FALSE)),"",VLOOKUP("専任取引士"&amp;ROUNDUP(ROW($A32)/11,0),sentori,20,FALSE))</f>
        <v/>
      </c>
      <c r="P41" s="1144"/>
      <c r="Q41" s="1144"/>
      <c r="R41" s="1144"/>
      <c r="S41" s="1144"/>
      <c r="T41" s="1144"/>
      <c r="U41" s="1144"/>
      <c r="V41" s="1146" t="s">
        <v>732</v>
      </c>
      <c r="W41" s="1135" t="s">
        <v>733</v>
      </c>
      <c r="X41" s="1148"/>
      <c r="Y41" s="1133" t="str">
        <f>IF(ISBLANK(VLOOKUP("専任取引士"&amp;ROUNDUP(ROW($A32)/11,0),sentori,21,FALSE)),"",VLOOKUP("専任取引士"&amp;ROUNDUP(ROW($A32)/11,0),sentori,21,FALSE))</f>
        <v/>
      </c>
      <c r="Z41" s="1133"/>
      <c r="AA41" s="1133"/>
      <c r="AB41" s="1133"/>
      <c r="AC41" s="1133"/>
      <c r="AD41" s="1133"/>
      <c r="AE41" s="1133"/>
      <c r="AF41" s="1133"/>
      <c r="AG41" s="1135" t="s">
        <v>734</v>
      </c>
      <c r="AH41" s="1150"/>
      <c r="AI41" s="1152" t="s">
        <v>795</v>
      </c>
      <c r="AJ41" s="1135"/>
      <c r="AK41" s="1135"/>
      <c r="AL41" s="1135"/>
      <c r="AM41" s="1153"/>
      <c r="AN41" s="1156" t="str">
        <f>IF(ISBLANK(VLOOKUP("専任取引士"&amp;ROUNDUP(ROW($A32)/11,0),sentori,22,FALSE)),"",TEXT(VLOOKUP("専任取引士"&amp;ROUNDUP(ROW($A32)/11,0),sentori,22,FALSE),"ggg"))</f>
        <v/>
      </c>
      <c r="AO41" s="1144"/>
      <c r="AP41" s="1144"/>
      <c r="AQ41" s="1133" t="str">
        <f>IF(ISBLANK(VLOOKUP("専任取引士"&amp;ROUNDUP(ROW($A32)/11,0),sentori,22,FALSE)),"",TEXT(VLOOKUP("専任取引士"&amp;ROUNDUP(ROW($A32)/11,0),sentori,22,FALSE),"e"))</f>
        <v/>
      </c>
      <c r="AR41" s="1133"/>
      <c r="AS41" s="1135" t="s">
        <v>1066</v>
      </c>
      <c r="AT41" s="1135"/>
      <c r="AU41" s="1133" t="str">
        <f>IF(ISBLANK(VLOOKUP("専任取引士"&amp;ROUNDUP(ROW($A32)/11,0),sentori,22,FALSE)),"",MONTH(VLOOKUP("専任取引士"&amp;ROUNDUP(ROW($A32)/11,0),sentori,22,FALSE)))</f>
        <v/>
      </c>
      <c r="AV41" s="1133"/>
      <c r="AW41" s="1135" t="s">
        <v>1067</v>
      </c>
      <c r="AX41" s="1135"/>
      <c r="AY41" s="1133" t="str">
        <f>IF(ISBLANK(VLOOKUP("専任取引士"&amp;ROUNDUP(ROW($A32)/11,0),sentori,22,FALSE)),"",DAY(VLOOKUP("専任取引士"&amp;ROUNDUP(ROW($A32)/11,0),sentori,22,FALSE)))</f>
        <v/>
      </c>
      <c r="AZ41" s="1133"/>
      <c r="BA41" s="1135" t="s">
        <v>1068</v>
      </c>
      <c r="BB41" s="1137"/>
      <c r="DU41" s="61"/>
      <c r="DV41" s="69" t="s">
        <v>194</v>
      </c>
      <c r="DW41" s="69" t="s">
        <v>812</v>
      </c>
      <c r="EA41" s="69" t="s">
        <v>187</v>
      </c>
    </row>
    <row r="42" spans="1:131" ht="11.25" customHeight="1" x14ac:dyDescent="0.15">
      <c r="A42" s="1205"/>
      <c r="B42" s="1206"/>
      <c r="C42" s="1206"/>
      <c r="D42" s="1206"/>
      <c r="E42" s="1206"/>
      <c r="F42" s="1206"/>
      <c r="G42" s="1207"/>
      <c r="H42" s="309"/>
      <c r="I42" s="310"/>
      <c r="J42" s="310"/>
      <c r="K42" s="310"/>
      <c r="L42" s="310"/>
      <c r="M42" s="311"/>
      <c r="N42" s="1143"/>
      <c r="O42" s="1145"/>
      <c r="P42" s="1145"/>
      <c r="Q42" s="1145"/>
      <c r="R42" s="1145"/>
      <c r="S42" s="1145"/>
      <c r="T42" s="1145"/>
      <c r="U42" s="1145"/>
      <c r="V42" s="1147"/>
      <c r="W42" s="1149"/>
      <c r="X42" s="1149"/>
      <c r="Y42" s="1134"/>
      <c r="Z42" s="1134"/>
      <c r="AA42" s="1134"/>
      <c r="AB42" s="1134"/>
      <c r="AC42" s="1134"/>
      <c r="AD42" s="1134"/>
      <c r="AE42" s="1134"/>
      <c r="AF42" s="1134"/>
      <c r="AG42" s="1149"/>
      <c r="AH42" s="1151"/>
      <c r="AI42" s="1154"/>
      <c r="AJ42" s="1136"/>
      <c r="AK42" s="1136"/>
      <c r="AL42" s="1136"/>
      <c r="AM42" s="1155"/>
      <c r="AN42" s="1157"/>
      <c r="AO42" s="1145"/>
      <c r="AP42" s="1145"/>
      <c r="AQ42" s="1134"/>
      <c r="AR42" s="1134"/>
      <c r="AS42" s="1136"/>
      <c r="AT42" s="1136"/>
      <c r="AU42" s="1134"/>
      <c r="AV42" s="1134"/>
      <c r="AW42" s="1136"/>
      <c r="AX42" s="1136"/>
      <c r="AY42" s="1134"/>
      <c r="AZ42" s="1134"/>
      <c r="BA42" s="1136"/>
      <c r="BB42" s="1138"/>
      <c r="DU42" s="61"/>
      <c r="DV42" s="69" t="s">
        <v>197</v>
      </c>
      <c r="DW42" s="69" t="s">
        <v>813</v>
      </c>
      <c r="EA42" s="69" t="s">
        <v>194</v>
      </c>
    </row>
    <row r="43" spans="1:131" ht="11.25" customHeight="1" x14ac:dyDescent="0.15">
      <c r="A43" s="324" t="s">
        <v>814</v>
      </c>
      <c r="B43" s="1167"/>
      <c r="C43" s="1167"/>
      <c r="D43" s="1167"/>
      <c r="E43" s="1167"/>
      <c r="F43" s="1167"/>
      <c r="G43" s="1168"/>
      <c r="H43" s="382" t="s">
        <v>815</v>
      </c>
      <c r="I43" s="1175"/>
      <c r="J43" s="1175"/>
      <c r="K43" s="1175"/>
      <c r="L43" s="1175"/>
      <c r="M43" s="1176"/>
      <c r="N43" s="1177" t="str">
        <f>IF(ISBLANK(VLOOKUP("専任取引士"&amp;ROUNDUP(ROW($A43)/11,0),sentori,4,FALSE)),"",VLOOKUP("専任取引士"&amp;ROUNDUP(ROW($A43)/11,0),sentori,4,FALSE))</f>
        <v/>
      </c>
      <c r="O43" s="1178"/>
      <c r="P43" s="1178"/>
      <c r="Q43" s="1178"/>
      <c r="R43" s="1178"/>
      <c r="S43" s="1178"/>
      <c r="T43" s="1178"/>
      <c r="U43" s="1178"/>
      <c r="V43" s="1178"/>
      <c r="W43" s="1178"/>
      <c r="X43" s="1178"/>
      <c r="Y43" s="1178"/>
      <c r="Z43" s="1178"/>
      <c r="AA43" s="1178"/>
      <c r="AB43" s="1178"/>
      <c r="AC43" s="1178"/>
      <c r="AD43" s="1179"/>
      <c r="AE43" s="1180" t="s">
        <v>1065</v>
      </c>
      <c r="AF43" s="1181"/>
      <c r="AG43" s="1089" t="str">
        <f>IF(ISBLANK(VLOOKUP("専任取引士"&amp;ROUNDUP(ROW($A43)/11,0),sentori,8,FALSE)),"",TEXT(VLOOKUP("専任取引士"&amp;ROUNDUP(ROW($A43)/11,0),sentori,8,FALSE),"ggg"))</f>
        <v/>
      </c>
      <c r="AH43" s="1090"/>
      <c r="AI43" s="1090"/>
      <c r="AJ43" s="1090"/>
      <c r="AK43" s="1186" t="str">
        <f>IF(ISBLANK(VLOOKUP("専任取引士"&amp;ROUNDUP(ROW($A43)/11,0),sentori,8,FALSE)),"",TEXT(VLOOKUP("専任取引士"&amp;ROUNDUP(ROW($A43)/11,0),sentori,8,FALSE),"e"))</f>
        <v/>
      </c>
      <c r="AL43" s="1186"/>
      <c r="AM43" s="1186"/>
      <c r="AN43" s="1186"/>
      <c r="AO43" s="1189" t="s">
        <v>1066</v>
      </c>
      <c r="AP43" s="1189"/>
      <c r="AQ43" s="1186" t="str">
        <f>IF(ISBLANK(VLOOKUP("専任取引士"&amp;ROUNDUP(ROW($A43)/11,0),sentori,8,FALSE)),"",MONTH(VLOOKUP("専任取引士"&amp;ROUNDUP(ROW($A43)/11,0),sentori,8,FALSE)))</f>
        <v/>
      </c>
      <c r="AR43" s="1186"/>
      <c r="AS43" s="1189" t="s">
        <v>1067</v>
      </c>
      <c r="AT43" s="1191"/>
      <c r="AU43" s="1186" t="str">
        <f>IF(ISBLANK(VLOOKUP("専任取引士"&amp;ROUNDUP(ROW($A43)/11,0),sentori,8,FALSE)),"",DAY(VLOOKUP("専任取引士"&amp;ROUNDUP(ROW($A43)/11,0),sentori,8,FALSE)))</f>
        <v/>
      </c>
      <c r="AV43" s="1186"/>
      <c r="AW43" s="1189" t="s">
        <v>1068</v>
      </c>
      <c r="AX43" s="1189"/>
      <c r="AY43" s="1192" t="s">
        <v>1069</v>
      </c>
      <c r="AZ43" s="1193" t="str">
        <f>LEFT(VLOOKUP("専任取引士1",sentori,7,FALSE),1)</f>
        <v/>
      </c>
      <c r="BA43" s="1089" t="str">
        <f>LEFT(VLOOKUP("専任取引士"&amp;ROUNDUP(ROW($A43)/11,0),sentori,7,FALSE),1)</f>
        <v/>
      </c>
      <c r="BB43" s="1091"/>
      <c r="DU43" s="61"/>
      <c r="DV43" s="69" t="s">
        <v>208</v>
      </c>
      <c r="DW43" s="69" t="s">
        <v>816</v>
      </c>
      <c r="EA43" s="69" t="s">
        <v>197</v>
      </c>
    </row>
    <row r="44" spans="1:131" ht="11.25" customHeight="1" x14ac:dyDescent="0.15">
      <c r="A44" s="1169"/>
      <c r="B44" s="1170"/>
      <c r="C44" s="1170"/>
      <c r="D44" s="1170"/>
      <c r="E44" s="1170"/>
      <c r="F44" s="1170"/>
      <c r="G44" s="1171"/>
      <c r="H44" s="1061"/>
      <c r="I44" s="1062"/>
      <c r="J44" s="1062"/>
      <c r="K44" s="1062"/>
      <c r="L44" s="1062"/>
      <c r="M44" s="1063"/>
      <c r="N44" s="1165"/>
      <c r="O44" s="362"/>
      <c r="P44" s="362"/>
      <c r="Q44" s="362"/>
      <c r="R44" s="362"/>
      <c r="S44" s="362"/>
      <c r="T44" s="362"/>
      <c r="U44" s="362"/>
      <c r="V44" s="362"/>
      <c r="W44" s="362"/>
      <c r="X44" s="362"/>
      <c r="Y44" s="362"/>
      <c r="Z44" s="362"/>
      <c r="AA44" s="362"/>
      <c r="AB44" s="362"/>
      <c r="AC44" s="362"/>
      <c r="AD44" s="363"/>
      <c r="AE44" s="1182"/>
      <c r="AF44" s="1183"/>
      <c r="AG44" s="1092"/>
      <c r="AH44" s="1093"/>
      <c r="AI44" s="1093"/>
      <c r="AJ44" s="1093"/>
      <c r="AK44" s="1187"/>
      <c r="AL44" s="1187"/>
      <c r="AM44" s="1187"/>
      <c r="AN44" s="1187"/>
      <c r="AO44" s="633"/>
      <c r="AP44" s="633"/>
      <c r="AQ44" s="1187"/>
      <c r="AR44" s="1187"/>
      <c r="AS44" s="653"/>
      <c r="AT44" s="653"/>
      <c r="AU44" s="1187"/>
      <c r="AV44" s="1187"/>
      <c r="AW44" s="633"/>
      <c r="AX44" s="633"/>
      <c r="AY44" s="1194"/>
      <c r="AZ44" s="1195"/>
      <c r="BA44" s="1092"/>
      <c r="BB44" s="1094"/>
      <c r="DU44" s="61"/>
      <c r="DV44" s="69" t="s">
        <v>211</v>
      </c>
      <c r="DW44" s="69" t="s">
        <v>817</v>
      </c>
      <c r="EA44" s="69" t="s">
        <v>208</v>
      </c>
    </row>
    <row r="45" spans="1:131" ht="11.25" customHeight="1" x14ac:dyDescent="0.15">
      <c r="A45" s="1169"/>
      <c r="B45" s="1170"/>
      <c r="C45" s="1170"/>
      <c r="D45" s="1170"/>
      <c r="E45" s="1170"/>
      <c r="F45" s="1170"/>
      <c r="G45" s="1171"/>
      <c r="H45" s="309" t="s">
        <v>818</v>
      </c>
      <c r="I45" s="1064"/>
      <c r="J45" s="1064"/>
      <c r="K45" s="1064"/>
      <c r="L45" s="1064"/>
      <c r="M45" s="1065"/>
      <c r="N45" s="1198" t="str">
        <f>IF(ISBLANK(VLOOKUP("専任取引士"&amp;ROUNDUP(ROW($A43)/11,0),sentori,3,FALSE)),"",VLOOKUP("専任取引士"&amp;ROUNDUP(ROW($A43)/11,0),sentori,3,FALSE))</f>
        <v/>
      </c>
      <c r="O45" s="1199"/>
      <c r="P45" s="1199"/>
      <c r="Q45" s="1199"/>
      <c r="R45" s="1199"/>
      <c r="S45" s="1199"/>
      <c r="T45" s="1199"/>
      <c r="U45" s="1199"/>
      <c r="V45" s="1199"/>
      <c r="W45" s="1199"/>
      <c r="X45" s="1199"/>
      <c r="Y45" s="1199"/>
      <c r="Z45" s="1199"/>
      <c r="AA45" s="1199"/>
      <c r="AB45" s="1199"/>
      <c r="AC45" s="1199"/>
      <c r="AD45" s="1200"/>
      <c r="AE45" s="1184"/>
      <c r="AF45" s="1185"/>
      <c r="AG45" s="1095"/>
      <c r="AH45" s="1096"/>
      <c r="AI45" s="1096"/>
      <c r="AJ45" s="1096"/>
      <c r="AK45" s="1188"/>
      <c r="AL45" s="1188"/>
      <c r="AM45" s="1188"/>
      <c r="AN45" s="1188"/>
      <c r="AO45" s="1190"/>
      <c r="AP45" s="1190"/>
      <c r="AQ45" s="1188"/>
      <c r="AR45" s="1188"/>
      <c r="AS45" s="1158"/>
      <c r="AT45" s="1158"/>
      <c r="AU45" s="1188"/>
      <c r="AV45" s="1188"/>
      <c r="AW45" s="1190"/>
      <c r="AX45" s="1190"/>
      <c r="AY45" s="1194"/>
      <c r="AZ45" s="1195"/>
      <c r="BA45" s="1092"/>
      <c r="BB45" s="1094"/>
      <c r="DU45" s="61"/>
      <c r="DV45" s="69" t="s">
        <v>221</v>
      </c>
      <c r="DW45" s="69" t="s">
        <v>819</v>
      </c>
      <c r="EA45" s="69" t="s">
        <v>211</v>
      </c>
    </row>
    <row r="46" spans="1:131" ht="11.25" customHeight="1" x14ac:dyDescent="0.15">
      <c r="A46" s="1169"/>
      <c r="B46" s="1170"/>
      <c r="C46" s="1170"/>
      <c r="D46" s="1170"/>
      <c r="E46" s="1170"/>
      <c r="F46" s="1170"/>
      <c r="G46" s="1171"/>
      <c r="H46" s="1066"/>
      <c r="I46" s="1064"/>
      <c r="J46" s="1064"/>
      <c r="K46" s="1064"/>
      <c r="L46" s="1064"/>
      <c r="M46" s="1065"/>
      <c r="N46" s="1163"/>
      <c r="O46" s="360"/>
      <c r="P46" s="360"/>
      <c r="Q46" s="360"/>
      <c r="R46" s="360"/>
      <c r="S46" s="360"/>
      <c r="T46" s="360"/>
      <c r="U46" s="360"/>
      <c r="V46" s="360"/>
      <c r="W46" s="360"/>
      <c r="X46" s="360"/>
      <c r="Y46" s="360"/>
      <c r="Z46" s="360"/>
      <c r="AA46" s="360"/>
      <c r="AB46" s="360"/>
      <c r="AC46" s="360"/>
      <c r="AD46" s="361"/>
      <c r="AE46" s="1152" t="s">
        <v>961</v>
      </c>
      <c r="AF46" s="1135"/>
      <c r="AG46" s="1153"/>
      <c r="AH46" s="1203" t="str">
        <f>IF(ISBLANK(VLOOKUP("専任取引士"&amp;ROUNDUP(ROW($A43)/11,0),sentori,19,FALSE)),"",LEFT(VLOOKUP("専任取引士"&amp;ROUNDUP(ROW($A43)/11,0),sentori,19,FALSE),FIND("-",VLOOKUP("専任取引士"&amp;ROUNDUP(ROW($A43)/11,0),sentori,19,FALSE))-1))</f>
        <v/>
      </c>
      <c r="AI46" s="1133"/>
      <c r="AJ46" s="1133"/>
      <c r="AK46" s="1133"/>
      <c r="AL46" s="1133"/>
      <c r="AM46" s="1135" t="s">
        <v>959</v>
      </c>
      <c r="AN46" s="366" t="str">
        <f>IF(ISBLANK(VLOOKUP("専任取引士"&amp;ROUNDUP(ROW($A43)/11,0),sentori,19,FALSE)),"",LEFT(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-1))</f>
        <v/>
      </c>
      <c r="AO46" s="366"/>
      <c r="AP46" s="366"/>
      <c r="AQ46" s="366"/>
      <c r="AR46" s="366"/>
      <c r="AS46" s="1135" t="s">
        <v>960</v>
      </c>
      <c r="AT46" s="366" t="str">
        <f>IF(ISBLANK(VLOOKUP("専任取引士"&amp;ROUNDUP(ROW($A43)/11,0),sentori,19,FALSE)),"",RIGHT(RIGHT(VLOOKUP("専任取引士"&amp;ROUNDUP(ROW($A43)/11,0),sentori,19,FALSE),LEN(VLOOKUP("専任取引士"&amp;ROUNDUP(ROW($A43)/11,0),sentori,19,FALSE))-FIND("-",VLOOKUP("専任取引士"&amp;ROUNDUP(ROW($A43)/11,0),sentori,19,FALSE))),LEN(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f>
        <v/>
      </c>
      <c r="AU46" s="366"/>
      <c r="AV46" s="366"/>
      <c r="AW46" s="366"/>
      <c r="AX46" s="367"/>
      <c r="AY46" s="1194"/>
      <c r="AZ46" s="1195"/>
      <c r="BA46" s="1092"/>
      <c r="BB46" s="1094"/>
      <c r="DU46" s="61"/>
      <c r="DV46" s="69" t="s">
        <v>224</v>
      </c>
      <c r="DW46" s="69" t="s">
        <v>820</v>
      </c>
      <c r="EA46" s="69" t="s">
        <v>221</v>
      </c>
    </row>
    <row r="47" spans="1:131" ht="11.25" customHeight="1" x14ac:dyDescent="0.15">
      <c r="A47" s="1169"/>
      <c r="B47" s="1170"/>
      <c r="C47" s="1170"/>
      <c r="D47" s="1170"/>
      <c r="E47" s="1170"/>
      <c r="F47" s="1170"/>
      <c r="G47" s="1171"/>
      <c r="H47" s="1066"/>
      <c r="I47" s="1064"/>
      <c r="J47" s="1064"/>
      <c r="K47" s="1064"/>
      <c r="L47" s="1064"/>
      <c r="M47" s="1065"/>
      <c r="N47" s="1165"/>
      <c r="O47" s="362"/>
      <c r="P47" s="362"/>
      <c r="Q47" s="362"/>
      <c r="R47" s="362"/>
      <c r="S47" s="362"/>
      <c r="T47" s="362"/>
      <c r="U47" s="362"/>
      <c r="V47" s="362"/>
      <c r="W47" s="362"/>
      <c r="X47" s="362"/>
      <c r="Y47" s="362"/>
      <c r="Z47" s="362"/>
      <c r="AA47" s="362"/>
      <c r="AB47" s="362"/>
      <c r="AC47" s="362"/>
      <c r="AD47" s="363"/>
      <c r="AE47" s="1201"/>
      <c r="AF47" s="1190"/>
      <c r="AG47" s="1202"/>
      <c r="AH47" s="1204"/>
      <c r="AI47" s="1188"/>
      <c r="AJ47" s="1188"/>
      <c r="AK47" s="1188"/>
      <c r="AL47" s="1188"/>
      <c r="AM47" s="1158"/>
      <c r="AN47" s="316"/>
      <c r="AO47" s="316"/>
      <c r="AP47" s="316"/>
      <c r="AQ47" s="316"/>
      <c r="AR47" s="316"/>
      <c r="AS47" s="1158"/>
      <c r="AT47" s="316"/>
      <c r="AU47" s="316"/>
      <c r="AV47" s="316"/>
      <c r="AW47" s="316"/>
      <c r="AX47" s="368"/>
      <c r="AY47" s="1196"/>
      <c r="AZ47" s="1197"/>
      <c r="BA47" s="1095"/>
      <c r="BB47" s="1097"/>
      <c r="DU47" s="61"/>
      <c r="DV47" s="69" t="s">
        <v>228</v>
      </c>
      <c r="DW47" s="69" t="s">
        <v>821</v>
      </c>
      <c r="EA47" s="69" t="s">
        <v>224</v>
      </c>
    </row>
    <row r="48" spans="1:131" ht="11.25" customHeight="1" x14ac:dyDescent="0.15">
      <c r="A48" s="1169"/>
      <c r="B48" s="1170"/>
      <c r="C48" s="1170"/>
      <c r="D48" s="1170"/>
      <c r="E48" s="1170"/>
      <c r="F48" s="1170"/>
      <c r="G48" s="1171"/>
      <c r="H48" s="309" t="s">
        <v>822</v>
      </c>
      <c r="I48" s="1064"/>
      <c r="J48" s="1064"/>
      <c r="K48" s="1064"/>
      <c r="L48" s="1064"/>
      <c r="M48" s="1065"/>
      <c r="N48" s="1161" t="s">
        <v>779</v>
      </c>
      <c r="O48" s="1148"/>
      <c r="P48" s="1162" t="str">
        <f>LEFT(VLOOKUP("専任取引士"&amp;ROUNDUP(ROW($A43)/11,0),sentori,12,FALSE),3)</f>
        <v/>
      </c>
      <c r="Q48" s="1162"/>
      <c r="R48" s="1162"/>
      <c r="S48" s="1162"/>
      <c r="T48" s="1" t="s">
        <v>780</v>
      </c>
      <c r="U48" s="1162" t="str">
        <f>RIGHT(VLOOKUP("専任取引士"&amp;ROUNDUP(ROW($A43)/11,0),sentori,12,FALSE),4)</f>
        <v/>
      </c>
      <c r="V48" s="1162"/>
      <c r="W48" s="1162"/>
      <c r="X48" s="1162"/>
      <c r="Y48" s="1162"/>
      <c r="Z48" s="1135"/>
      <c r="AA48" s="1135"/>
      <c r="AB48" s="1135"/>
      <c r="AC48" s="1135"/>
      <c r="AD48" s="1135"/>
      <c r="AE48" s="1135"/>
      <c r="AF48" s="1135"/>
      <c r="AG48" s="1135"/>
      <c r="AH48" s="1135"/>
      <c r="AI48" s="1135"/>
      <c r="AJ48" s="1135"/>
      <c r="AK48" s="1135"/>
      <c r="AL48" s="1135"/>
      <c r="AM48" s="1135"/>
      <c r="AN48" s="1135"/>
      <c r="AO48" s="1135"/>
      <c r="AP48" s="1135"/>
      <c r="AQ48" s="1135"/>
      <c r="AR48" s="1135"/>
      <c r="AS48" s="1135"/>
      <c r="AT48" s="1135"/>
      <c r="AU48" s="1135"/>
      <c r="AV48" s="1135"/>
      <c r="AW48" s="1135"/>
      <c r="AX48" s="1135"/>
      <c r="AY48" s="1135"/>
      <c r="AZ48" s="1135"/>
      <c r="BA48" s="1135"/>
      <c r="BB48" s="1137"/>
      <c r="DU48" s="71"/>
      <c r="DV48" s="69" t="s">
        <v>234</v>
      </c>
      <c r="DW48" s="69" t="s">
        <v>823</v>
      </c>
      <c r="EA48" s="69" t="s">
        <v>228</v>
      </c>
    </row>
    <row r="49" spans="1:131" ht="11.25" customHeight="1" x14ac:dyDescent="0.15">
      <c r="A49" s="1169"/>
      <c r="B49" s="1170"/>
      <c r="C49" s="1170"/>
      <c r="D49" s="1170"/>
      <c r="E49" s="1170"/>
      <c r="F49" s="1170"/>
      <c r="G49" s="1171"/>
      <c r="H49" s="1066"/>
      <c r="I49" s="1064"/>
      <c r="J49" s="1064"/>
      <c r="K49" s="1064"/>
      <c r="L49" s="1064"/>
      <c r="M49" s="1065"/>
      <c r="N49" s="1163"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1164"/>
      <c r="DU49" s="71"/>
      <c r="DV49" s="69" t="s">
        <v>237</v>
      </c>
      <c r="DW49" s="69" t="s">
        <v>824</v>
      </c>
      <c r="EA49" s="69" t="s">
        <v>234</v>
      </c>
    </row>
    <row r="50" spans="1:131" ht="11.25" customHeight="1" x14ac:dyDescent="0.15">
      <c r="A50" s="1169"/>
      <c r="B50" s="1170"/>
      <c r="C50" s="1170"/>
      <c r="D50" s="1170"/>
      <c r="E50" s="1170"/>
      <c r="F50" s="1170"/>
      <c r="G50" s="1171"/>
      <c r="H50" s="1159"/>
      <c r="I50" s="273"/>
      <c r="J50" s="273"/>
      <c r="K50" s="273"/>
      <c r="L50" s="273"/>
      <c r="M50" s="1160"/>
      <c r="N50" s="1163"/>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1164"/>
      <c r="DU50" s="61"/>
      <c r="DV50" s="69" t="s">
        <v>243</v>
      </c>
      <c r="DW50" s="69" t="s">
        <v>825</v>
      </c>
      <c r="EA50" s="69" t="s">
        <v>237</v>
      </c>
    </row>
    <row r="51" spans="1:131" ht="11.25" customHeight="1" x14ac:dyDescent="0.15">
      <c r="A51" s="1169"/>
      <c r="B51" s="1170"/>
      <c r="C51" s="1170"/>
      <c r="D51" s="1170"/>
      <c r="E51" s="1170"/>
      <c r="F51" s="1170"/>
      <c r="G51" s="1171"/>
      <c r="H51" s="1066"/>
      <c r="I51" s="1064"/>
      <c r="J51" s="1064"/>
      <c r="K51" s="1064"/>
      <c r="L51" s="1064"/>
      <c r="M51" s="1065"/>
      <c r="N51" s="1165"/>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1166"/>
      <c r="DU51" s="61"/>
      <c r="DV51" s="69" t="s">
        <v>246</v>
      </c>
      <c r="DW51" s="69" t="s">
        <v>826</v>
      </c>
      <c r="EA51" s="69" t="s">
        <v>243</v>
      </c>
    </row>
    <row r="52" spans="1:131" ht="11.25" customHeight="1" x14ac:dyDescent="0.15">
      <c r="A52" s="1169"/>
      <c r="B52" s="1170"/>
      <c r="C52" s="1170"/>
      <c r="D52" s="1170"/>
      <c r="E52" s="1170"/>
      <c r="F52" s="1170"/>
      <c r="G52" s="1171"/>
      <c r="H52" s="306" t="s">
        <v>827</v>
      </c>
      <c r="I52" s="307"/>
      <c r="J52" s="307"/>
      <c r="K52" s="307"/>
      <c r="L52" s="307"/>
      <c r="M52" s="308"/>
      <c r="N52" s="1142" t="s">
        <v>731</v>
      </c>
      <c r="O52" s="1144" t="str">
        <f>IF(ISBLANK(VLOOKUP("専任取引士"&amp;ROUNDUP(ROW($A43)/11,0),sentori,20,FALSE)),"",VLOOKUP("専任取引士"&amp;ROUNDUP(ROW($A43)/11,0),sentori,20,FALSE))</f>
        <v/>
      </c>
      <c r="P52" s="1144"/>
      <c r="Q52" s="1144"/>
      <c r="R52" s="1144"/>
      <c r="S52" s="1144"/>
      <c r="T52" s="1144"/>
      <c r="U52" s="1144"/>
      <c r="V52" s="1146" t="s">
        <v>732</v>
      </c>
      <c r="W52" s="1135" t="s">
        <v>733</v>
      </c>
      <c r="X52" s="1148"/>
      <c r="Y52" s="1133" t="str">
        <f>IF(ISBLANK(VLOOKUP("専任取引士"&amp;ROUNDUP(ROW($A43)/11,0),sentori,21,FALSE)),"",VLOOKUP("専任取引士"&amp;ROUNDUP(ROW($A43)/11,0),sentori,21,FALSE))</f>
        <v/>
      </c>
      <c r="Z52" s="1133"/>
      <c r="AA52" s="1133"/>
      <c r="AB52" s="1133"/>
      <c r="AC52" s="1133"/>
      <c r="AD52" s="1133"/>
      <c r="AE52" s="1133"/>
      <c r="AF52" s="1133"/>
      <c r="AG52" s="1135" t="s">
        <v>734</v>
      </c>
      <c r="AH52" s="1150"/>
      <c r="AI52" s="1152" t="s">
        <v>795</v>
      </c>
      <c r="AJ52" s="1135"/>
      <c r="AK52" s="1135"/>
      <c r="AL52" s="1135"/>
      <c r="AM52" s="1153"/>
      <c r="AN52" s="1156" t="str">
        <f>IF(ISBLANK(VLOOKUP("専任取引士"&amp;ROUNDUP(ROW($A43)/11,0),sentori,22,FALSE)),"",TEXT(VLOOKUP("専任取引士"&amp;ROUNDUP(ROW($A43)/11,0),sentori,22,FALSE),"ggg"))</f>
        <v/>
      </c>
      <c r="AO52" s="1144"/>
      <c r="AP52" s="1144"/>
      <c r="AQ52" s="1133" t="str">
        <f>IF(ISBLANK(VLOOKUP("専任取引士"&amp;ROUNDUP(ROW($A43)/11,0),sentori,22,FALSE)),"",TEXT(VLOOKUP("専任取引士"&amp;ROUNDUP(ROW($A43)/11,0),sentori,22,FALSE),"e"))</f>
        <v/>
      </c>
      <c r="AR52" s="1133"/>
      <c r="AS52" s="1135" t="s">
        <v>1066</v>
      </c>
      <c r="AT52" s="1135"/>
      <c r="AU52" s="1133" t="str">
        <f>IF(ISBLANK(VLOOKUP("専任取引士"&amp;ROUNDUP(ROW($A43)/11,0),sentori,22,FALSE)),"",MONTH(VLOOKUP("専任取引士"&amp;ROUNDUP(ROW($A43)/11,0),sentori,22,FALSE)))</f>
        <v/>
      </c>
      <c r="AV52" s="1133"/>
      <c r="AW52" s="1135" t="s">
        <v>1067</v>
      </c>
      <c r="AX52" s="1135"/>
      <c r="AY52" s="1133" t="str">
        <f>IF(ISBLANK(VLOOKUP("専任取引士"&amp;ROUNDUP(ROW($A43)/11,0),sentori,22,FALSE)),"",DAY(VLOOKUP("専任取引士"&amp;ROUNDUP(ROW($A43)/11,0),sentori,22,FALSE)))</f>
        <v/>
      </c>
      <c r="AZ52" s="1133"/>
      <c r="BA52" s="1135" t="s">
        <v>1068</v>
      </c>
      <c r="BB52" s="1137"/>
      <c r="DU52" s="61"/>
      <c r="DV52" s="69" t="s">
        <v>251</v>
      </c>
      <c r="DW52" s="69" t="s">
        <v>828</v>
      </c>
      <c r="EA52" s="69" t="s">
        <v>246</v>
      </c>
    </row>
    <row r="53" spans="1:131" ht="11.25" customHeight="1" x14ac:dyDescent="0.15">
      <c r="A53" s="1205"/>
      <c r="B53" s="1206"/>
      <c r="C53" s="1206"/>
      <c r="D53" s="1206"/>
      <c r="E53" s="1206"/>
      <c r="F53" s="1206"/>
      <c r="G53" s="1207"/>
      <c r="H53" s="309"/>
      <c r="I53" s="310"/>
      <c r="J53" s="310"/>
      <c r="K53" s="310"/>
      <c r="L53" s="310"/>
      <c r="M53" s="311"/>
      <c r="N53" s="1143"/>
      <c r="O53" s="1145"/>
      <c r="P53" s="1145"/>
      <c r="Q53" s="1145"/>
      <c r="R53" s="1145"/>
      <c r="S53" s="1145"/>
      <c r="T53" s="1145"/>
      <c r="U53" s="1145"/>
      <c r="V53" s="1147"/>
      <c r="W53" s="1149"/>
      <c r="X53" s="1149"/>
      <c r="Y53" s="1134"/>
      <c r="Z53" s="1134"/>
      <c r="AA53" s="1134"/>
      <c r="AB53" s="1134"/>
      <c r="AC53" s="1134"/>
      <c r="AD53" s="1134"/>
      <c r="AE53" s="1134"/>
      <c r="AF53" s="1134"/>
      <c r="AG53" s="1149"/>
      <c r="AH53" s="1151"/>
      <c r="AI53" s="1154"/>
      <c r="AJ53" s="1136"/>
      <c r="AK53" s="1136"/>
      <c r="AL53" s="1136"/>
      <c r="AM53" s="1155"/>
      <c r="AN53" s="1157"/>
      <c r="AO53" s="1145"/>
      <c r="AP53" s="1145"/>
      <c r="AQ53" s="1134"/>
      <c r="AR53" s="1134"/>
      <c r="AS53" s="1136"/>
      <c r="AT53" s="1136"/>
      <c r="AU53" s="1134"/>
      <c r="AV53" s="1134"/>
      <c r="AW53" s="1136"/>
      <c r="AX53" s="1136"/>
      <c r="AY53" s="1134"/>
      <c r="AZ53" s="1134"/>
      <c r="BA53" s="1136"/>
      <c r="BB53" s="1138"/>
      <c r="DU53" s="61"/>
      <c r="DV53" s="69" t="s">
        <v>249</v>
      </c>
      <c r="DW53" s="69" t="s">
        <v>829</v>
      </c>
      <c r="EA53" s="69" t="s">
        <v>251</v>
      </c>
    </row>
    <row r="54" spans="1:131" ht="11.25" customHeight="1" x14ac:dyDescent="0.15">
      <c r="A54" s="324" t="s">
        <v>830</v>
      </c>
      <c r="B54" s="1167"/>
      <c r="C54" s="1167"/>
      <c r="D54" s="1167"/>
      <c r="E54" s="1167"/>
      <c r="F54" s="1167"/>
      <c r="G54" s="1168"/>
      <c r="H54" s="382" t="s">
        <v>831</v>
      </c>
      <c r="I54" s="1175"/>
      <c r="J54" s="1175"/>
      <c r="K54" s="1175"/>
      <c r="L54" s="1175"/>
      <c r="M54" s="1176"/>
      <c r="N54" s="1177" t="str">
        <f>IF(ISBLANK(VLOOKUP("専任取引士"&amp;ROUNDUP(ROW($A54)/11,0),sentori,4,FALSE)),"",VLOOKUP("専任取引士"&amp;ROUNDUP(ROW($A54)/11,0),sentori,4,FALSE))</f>
        <v/>
      </c>
      <c r="O54" s="1178"/>
      <c r="P54" s="1178"/>
      <c r="Q54" s="1178"/>
      <c r="R54" s="1178"/>
      <c r="S54" s="1178"/>
      <c r="T54" s="1178"/>
      <c r="U54" s="1178"/>
      <c r="V54" s="1178"/>
      <c r="W54" s="1178"/>
      <c r="X54" s="1178"/>
      <c r="Y54" s="1178"/>
      <c r="Z54" s="1178"/>
      <c r="AA54" s="1178"/>
      <c r="AB54" s="1178"/>
      <c r="AC54" s="1178"/>
      <c r="AD54" s="1179"/>
      <c r="AE54" s="1180" t="s">
        <v>1065</v>
      </c>
      <c r="AF54" s="1181"/>
      <c r="AG54" s="1089" t="str">
        <f>IF(ISBLANK(VLOOKUP("専任取引士"&amp;ROUNDUP(ROW($A54)/11,0),sentori,8,FALSE)),"",TEXT(VLOOKUP("専任取引士"&amp;ROUNDUP(ROW($A54)/11,0),sentori,8,FALSE),"ggg"))</f>
        <v/>
      </c>
      <c r="AH54" s="1090"/>
      <c r="AI54" s="1090"/>
      <c r="AJ54" s="1090"/>
      <c r="AK54" s="1186" t="str">
        <f>IF(ISBLANK(VLOOKUP("専任取引士"&amp;ROUNDUP(ROW($A54)/11,0),sentori,8,FALSE)),"",TEXT(VLOOKUP("専任取引士"&amp;ROUNDUP(ROW($A54)/11,0),sentori,8,FALSE),"e"))</f>
        <v/>
      </c>
      <c r="AL54" s="1186"/>
      <c r="AM54" s="1186"/>
      <c r="AN54" s="1186"/>
      <c r="AO54" s="1189" t="s">
        <v>1066</v>
      </c>
      <c r="AP54" s="1189"/>
      <c r="AQ54" s="1186" t="str">
        <f>IF(ISBLANK(VLOOKUP("専任取引士"&amp;ROUNDUP(ROW($A54)/11,0),sentori,8,FALSE)),"",MONTH(VLOOKUP("専任取引士"&amp;ROUNDUP(ROW($A54)/11,0),sentori,8,FALSE)))</f>
        <v/>
      </c>
      <c r="AR54" s="1186"/>
      <c r="AS54" s="1189" t="s">
        <v>1067</v>
      </c>
      <c r="AT54" s="1191"/>
      <c r="AU54" s="1186" t="str">
        <f>IF(ISBLANK(VLOOKUP("専任取引士"&amp;ROUNDUP(ROW($A54)/11,0),sentori,8,FALSE)),"",DAY(VLOOKUP("専任取引士"&amp;ROUNDUP(ROW($A54)/11,0),sentori,8,FALSE)))</f>
        <v/>
      </c>
      <c r="AV54" s="1186"/>
      <c r="AW54" s="1189" t="s">
        <v>1068</v>
      </c>
      <c r="AX54" s="1189"/>
      <c r="AY54" s="1192" t="s">
        <v>1069</v>
      </c>
      <c r="AZ54" s="1193" t="str">
        <f>LEFT(VLOOKUP("専任取引士1",sentori,7,FALSE),1)</f>
        <v/>
      </c>
      <c r="BA54" s="1089" t="str">
        <f>LEFT(VLOOKUP("専任取引士"&amp;ROUNDUP(ROW($A54)/11,0),sentori,7,FALSE),1)</f>
        <v/>
      </c>
      <c r="BB54" s="1091"/>
      <c r="DU54" s="61"/>
      <c r="DV54" s="69" t="s">
        <v>255</v>
      </c>
      <c r="DW54" s="69" t="s">
        <v>832</v>
      </c>
      <c r="EA54" s="69" t="s">
        <v>249</v>
      </c>
    </row>
    <row r="55" spans="1:131" ht="11.25" customHeight="1" x14ac:dyDescent="0.15">
      <c r="A55" s="1169"/>
      <c r="B55" s="1170"/>
      <c r="C55" s="1170"/>
      <c r="D55" s="1170"/>
      <c r="E55" s="1170"/>
      <c r="F55" s="1170"/>
      <c r="G55" s="1171"/>
      <c r="H55" s="1061"/>
      <c r="I55" s="1062"/>
      <c r="J55" s="1062"/>
      <c r="K55" s="1062"/>
      <c r="L55" s="1062"/>
      <c r="M55" s="1063"/>
      <c r="N55" s="1165"/>
      <c r="O55" s="362"/>
      <c r="P55" s="362"/>
      <c r="Q55" s="362"/>
      <c r="R55" s="362"/>
      <c r="S55" s="362"/>
      <c r="T55" s="362"/>
      <c r="U55" s="362"/>
      <c r="V55" s="362"/>
      <c r="W55" s="362"/>
      <c r="X55" s="362"/>
      <c r="Y55" s="362"/>
      <c r="Z55" s="362"/>
      <c r="AA55" s="362"/>
      <c r="AB55" s="362"/>
      <c r="AC55" s="362"/>
      <c r="AD55" s="363"/>
      <c r="AE55" s="1182"/>
      <c r="AF55" s="1183"/>
      <c r="AG55" s="1092"/>
      <c r="AH55" s="1093"/>
      <c r="AI55" s="1093"/>
      <c r="AJ55" s="1093"/>
      <c r="AK55" s="1187"/>
      <c r="AL55" s="1187"/>
      <c r="AM55" s="1187"/>
      <c r="AN55" s="1187"/>
      <c r="AO55" s="633"/>
      <c r="AP55" s="633"/>
      <c r="AQ55" s="1187"/>
      <c r="AR55" s="1187"/>
      <c r="AS55" s="653"/>
      <c r="AT55" s="653"/>
      <c r="AU55" s="1187"/>
      <c r="AV55" s="1187"/>
      <c r="AW55" s="633"/>
      <c r="AX55" s="633"/>
      <c r="AY55" s="1194"/>
      <c r="AZ55" s="1195"/>
      <c r="BA55" s="1092"/>
      <c r="BB55" s="1094"/>
      <c r="DU55" s="61"/>
      <c r="DV55" s="69" t="s">
        <v>258</v>
      </c>
      <c r="DW55" s="69" t="s">
        <v>833</v>
      </c>
      <c r="EA55" s="69" t="s">
        <v>255</v>
      </c>
    </row>
    <row r="56" spans="1:131" ht="11.25" customHeight="1" x14ac:dyDescent="0.15">
      <c r="A56" s="1169"/>
      <c r="B56" s="1170"/>
      <c r="C56" s="1170"/>
      <c r="D56" s="1170"/>
      <c r="E56" s="1170"/>
      <c r="F56" s="1170"/>
      <c r="G56" s="1171"/>
      <c r="H56" s="309" t="s">
        <v>834</v>
      </c>
      <c r="I56" s="1064"/>
      <c r="J56" s="1064"/>
      <c r="K56" s="1064"/>
      <c r="L56" s="1064"/>
      <c r="M56" s="1065"/>
      <c r="N56" s="1198" t="str">
        <f>IF(ISBLANK(VLOOKUP("専任取引士"&amp;ROUNDUP(ROW($A54)/11,0),sentori,3,FALSE)),"",VLOOKUP("専任取引士"&amp;ROUNDUP(ROW($A54)/11,0),sentori,3,FALSE))</f>
        <v/>
      </c>
      <c r="O56" s="1199"/>
      <c r="P56" s="1199"/>
      <c r="Q56" s="1199"/>
      <c r="R56" s="1199"/>
      <c r="S56" s="1199"/>
      <c r="T56" s="1199"/>
      <c r="U56" s="1199"/>
      <c r="V56" s="1199"/>
      <c r="W56" s="1199"/>
      <c r="X56" s="1199"/>
      <c r="Y56" s="1199"/>
      <c r="Z56" s="1199"/>
      <c r="AA56" s="1199"/>
      <c r="AB56" s="1199"/>
      <c r="AC56" s="1199"/>
      <c r="AD56" s="1200"/>
      <c r="AE56" s="1184"/>
      <c r="AF56" s="1185"/>
      <c r="AG56" s="1095"/>
      <c r="AH56" s="1096"/>
      <c r="AI56" s="1096"/>
      <c r="AJ56" s="1096"/>
      <c r="AK56" s="1188"/>
      <c r="AL56" s="1188"/>
      <c r="AM56" s="1188"/>
      <c r="AN56" s="1188"/>
      <c r="AO56" s="1190"/>
      <c r="AP56" s="1190"/>
      <c r="AQ56" s="1188"/>
      <c r="AR56" s="1188"/>
      <c r="AS56" s="1158"/>
      <c r="AT56" s="1158"/>
      <c r="AU56" s="1188"/>
      <c r="AV56" s="1188"/>
      <c r="AW56" s="1190"/>
      <c r="AX56" s="1190"/>
      <c r="AY56" s="1194"/>
      <c r="AZ56" s="1195"/>
      <c r="BA56" s="1092"/>
      <c r="BB56" s="1094"/>
      <c r="DU56" s="61"/>
      <c r="DV56" s="69" t="s">
        <v>262</v>
      </c>
      <c r="DW56" s="69" t="s">
        <v>835</v>
      </c>
      <c r="EA56" s="69" t="s">
        <v>258</v>
      </c>
    </row>
    <row r="57" spans="1:131" ht="11.25" customHeight="1" x14ac:dyDescent="0.15">
      <c r="A57" s="1169"/>
      <c r="B57" s="1170"/>
      <c r="C57" s="1170"/>
      <c r="D57" s="1170"/>
      <c r="E57" s="1170"/>
      <c r="F57" s="1170"/>
      <c r="G57" s="1171"/>
      <c r="H57" s="1066"/>
      <c r="I57" s="1064"/>
      <c r="J57" s="1064"/>
      <c r="K57" s="1064"/>
      <c r="L57" s="1064"/>
      <c r="M57" s="1065"/>
      <c r="N57" s="1163"/>
      <c r="O57" s="360"/>
      <c r="P57" s="360"/>
      <c r="Q57" s="360"/>
      <c r="R57" s="360"/>
      <c r="S57" s="360"/>
      <c r="T57" s="360"/>
      <c r="U57" s="360"/>
      <c r="V57" s="360"/>
      <c r="W57" s="360"/>
      <c r="X57" s="360"/>
      <c r="Y57" s="360"/>
      <c r="Z57" s="360"/>
      <c r="AA57" s="360"/>
      <c r="AB57" s="360"/>
      <c r="AC57" s="360"/>
      <c r="AD57" s="361"/>
      <c r="AE57" s="1152" t="s">
        <v>961</v>
      </c>
      <c r="AF57" s="1135"/>
      <c r="AG57" s="1153"/>
      <c r="AH57" s="1203" t="str">
        <f>IF(ISBLANK(VLOOKUP("専任取引士"&amp;ROUNDUP(ROW($A54)/11,0),sentori,19,FALSE)),"",LEFT(VLOOKUP("専任取引士"&amp;ROUNDUP(ROW($A54)/11,0),sentori,19,FALSE),FIND("-",VLOOKUP("専任取引士"&amp;ROUNDUP(ROW($A54)/11,0),sentori,19,FALSE))-1))</f>
        <v/>
      </c>
      <c r="AI57" s="1133"/>
      <c r="AJ57" s="1133"/>
      <c r="AK57" s="1133"/>
      <c r="AL57" s="1133"/>
      <c r="AM57" s="1135" t="s">
        <v>959</v>
      </c>
      <c r="AN57" s="366" t="str">
        <f>IF(ISBLANK(VLOOKUP("専任取引士"&amp;ROUNDUP(ROW($A54)/11,0),sentori,19,FALSE)),"",LEFT(RIGHT(VLOOKUP("専任取引士"&amp;ROUNDUP(ROW($A54)/11,0),sentori,19,FALSE),LEN(VLOOKUP("専任取引士"&amp;ROUNDUP(ROW($A54)/11,0),sentori,19,FALSE))-FIND("-",VLOOKUP("専任取引士"&amp;ROUNDUP(ROW($A54)/11,0),sentori,19,FALSE))),FIND("-",RIGHT(VLOOKUP("専任取引士"&amp;ROUNDUP(ROW($A54)/11,0),sentori,19,FALSE),LEN(VLOOKUP("専任取引士"&amp;ROUNDUP(ROW($A54)/11,0),sentori,19,FALSE))-FIND("-",VLOOKUP("専任取引士"&amp;ROUNDUP(ROW($A54)/11,0),sentori,19,FALSE))))-1))</f>
        <v/>
      </c>
      <c r="AO57" s="366"/>
      <c r="AP57" s="366"/>
      <c r="AQ57" s="366"/>
      <c r="AR57" s="366"/>
      <c r="AS57" s="1135" t="s">
        <v>960</v>
      </c>
      <c r="AT57" s="366" t="str">
        <f>IF(ISBLANK(VLOOKUP("専任取引士"&amp;ROUNDUP(ROW($A54)/11,0),sentori,19,FALSE)),"",RIGHT(RIGHT(VLOOKUP("専任取引士"&amp;ROUNDUP(ROW($A54)/11,0),sentori,19,FALSE),LEN(VLOOKUP("専任取引士"&amp;ROUNDUP(ROW($A54)/11,0),sentori,19,FALSE))-FIND("-",VLOOKUP("専任取引士"&amp;ROUNDUP(ROW($A54)/11,0),sentori,19,FALSE))),LEN(RIGHT(VLOOKUP("専任取引士"&amp;ROUNDUP(ROW($A54)/11,0),sentori,19,FALSE),LEN(VLOOKUP("専任取引士"&amp;ROUNDUP(ROW($A54)/11,0),sentori,19,FALSE))-FIND("-",VLOOKUP("専任取引士"&amp;ROUNDUP(ROW($A54)/11,0),sentori,19,FALSE))))-FIND("-",RIGHT(VLOOKUP("専任取引士"&amp;ROUNDUP(ROW($A54)/11,0),sentori,19,FALSE),LEN(VLOOKUP("専任取引士"&amp;ROUNDUP(ROW($A54)/11,0),sentori,19,FALSE))-FIND("-",VLOOKUP("専任取引士"&amp;ROUNDUP(ROW($A54)/11,0),sentori,19,FALSE))))))</f>
        <v/>
      </c>
      <c r="AU57" s="366"/>
      <c r="AV57" s="366"/>
      <c r="AW57" s="366"/>
      <c r="AX57" s="367"/>
      <c r="AY57" s="1194"/>
      <c r="AZ57" s="1195"/>
      <c r="BA57" s="1092"/>
      <c r="BB57" s="1094"/>
      <c r="DU57" s="61"/>
      <c r="DV57" s="69" t="s">
        <v>265</v>
      </c>
      <c r="DW57" s="69" t="s">
        <v>836</v>
      </c>
      <c r="EA57" s="69" t="s">
        <v>262</v>
      </c>
    </row>
    <row r="58" spans="1:131" ht="11.25" customHeight="1" x14ac:dyDescent="0.15">
      <c r="A58" s="1169"/>
      <c r="B58" s="1170"/>
      <c r="C58" s="1170"/>
      <c r="D58" s="1170"/>
      <c r="E58" s="1170"/>
      <c r="F58" s="1170"/>
      <c r="G58" s="1171"/>
      <c r="H58" s="1066"/>
      <c r="I58" s="1064"/>
      <c r="J58" s="1064"/>
      <c r="K58" s="1064"/>
      <c r="L58" s="1064"/>
      <c r="M58" s="1065"/>
      <c r="N58" s="1165"/>
      <c r="O58" s="362"/>
      <c r="P58" s="362"/>
      <c r="Q58" s="362"/>
      <c r="R58" s="362"/>
      <c r="S58" s="362"/>
      <c r="T58" s="362"/>
      <c r="U58" s="362"/>
      <c r="V58" s="362"/>
      <c r="W58" s="362"/>
      <c r="X58" s="362"/>
      <c r="Y58" s="362"/>
      <c r="Z58" s="362"/>
      <c r="AA58" s="362"/>
      <c r="AB58" s="362"/>
      <c r="AC58" s="362"/>
      <c r="AD58" s="363"/>
      <c r="AE58" s="1201"/>
      <c r="AF58" s="1190"/>
      <c r="AG58" s="1202"/>
      <c r="AH58" s="1204"/>
      <c r="AI58" s="1188"/>
      <c r="AJ58" s="1188"/>
      <c r="AK58" s="1188"/>
      <c r="AL58" s="1188"/>
      <c r="AM58" s="1158"/>
      <c r="AN58" s="316"/>
      <c r="AO58" s="316"/>
      <c r="AP58" s="316"/>
      <c r="AQ58" s="316"/>
      <c r="AR58" s="316"/>
      <c r="AS58" s="1158"/>
      <c r="AT58" s="316"/>
      <c r="AU58" s="316"/>
      <c r="AV58" s="316"/>
      <c r="AW58" s="316"/>
      <c r="AX58" s="368"/>
      <c r="AY58" s="1196"/>
      <c r="AZ58" s="1197"/>
      <c r="BA58" s="1095"/>
      <c r="BB58" s="1097"/>
      <c r="DU58" s="61"/>
      <c r="DV58" s="69" t="s">
        <v>268</v>
      </c>
      <c r="DW58" s="69" t="s">
        <v>837</v>
      </c>
      <c r="EA58" s="69" t="s">
        <v>265</v>
      </c>
    </row>
    <row r="59" spans="1:131" ht="11.25" customHeight="1" x14ac:dyDescent="0.15">
      <c r="A59" s="1169"/>
      <c r="B59" s="1170"/>
      <c r="C59" s="1170"/>
      <c r="D59" s="1170"/>
      <c r="E59" s="1170"/>
      <c r="F59" s="1170"/>
      <c r="G59" s="1171"/>
      <c r="H59" s="309" t="s">
        <v>838</v>
      </c>
      <c r="I59" s="1064"/>
      <c r="J59" s="1064"/>
      <c r="K59" s="1064"/>
      <c r="L59" s="1064"/>
      <c r="M59" s="1065"/>
      <c r="N59" s="1161" t="s">
        <v>779</v>
      </c>
      <c r="O59" s="1148"/>
      <c r="P59" s="1162" t="str">
        <f>LEFT(VLOOKUP("専任取引士"&amp;ROUNDUP(ROW($A54)/11,0),sentori,12,FALSE),3)</f>
        <v/>
      </c>
      <c r="Q59" s="1162"/>
      <c r="R59" s="1162"/>
      <c r="S59" s="1162"/>
      <c r="T59" s="1" t="s">
        <v>780</v>
      </c>
      <c r="U59" s="1162" t="str">
        <f>RIGHT(VLOOKUP("専任取引士"&amp;ROUNDUP(ROW($A54)/11,0),sentori,12,FALSE),4)</f>
        <v/>
      </c>
      <c r="V59" s="1162"/>
      <c r="W59" s="1162"/>
      <c r="X59" s="1162"/>
      <c r="Y59" s="1162"/>
      <c r="Z59" s="1135"/>
      <c r="AA59" s="1135"/>
      <c r="AB59" s="1135"/>
      <c r="AC59" s="1135"/>
      <c r="AD59" s="1135"/>
      <c r="AE59" s="1135"/>
      <c r="AF59" s="1135"/>
      <c r="AG59" s="1135"/>
      <c r="AH59" s="1135"/>
      <c r="AI59" s="1135"/>
      <c r="AJ59" s="1135"/>
      <c r="AK59" s="1135"/>
      <c r="AL59" s="1135"/>
      <c r="AM59" s="1135"/>
      <c r="AN59" s="1135"/>
      <c r="AO59" s="1135"/>
      <c r="AP59" s="1135"/>
      <c r="AQ59" s="1135"/>
      <c r="AR59" s="1135"/>
      <c r="AS59" s="1135"/>
      <c r="AT59" s="1135"/>
      <c r="AU59" s="1135"/>
      <c r="AV59" s="1135"/>
      <c r="AW59" s="1135"/>
      <c r="AX59" s="1135"/>
      <c r="AY59" s="1135"/>
      <c r="AZ59" s="1135"/>
      <c r="BA59" s="1135"/>
      <c r="BB59" s="1137"/>
      <c r="DU59" s="71"/>
      <c r="DV59" s="69" t="s">
        <v>272</v>
      </c>
      <c r="DW59" s="69" t="s">
        <v>839</v>
      </c>
      <c r="EA59" s="69" t="s">
        <v>268</v>
      </c>
    </row>
    <row r="60" spans="1:131" ht="11.25" customHeight="1" x14ac:dyDescent="0.15">
      <c r="A60" s="1169"/>
      <c r="B60" s="1170"/>
      <c r="C60" s="1170"/>
      <c r="D60" s="1170"/>
      <c r="E60" s="1170"/>
      <c r="F60" s="1170"/>
      <c r="G60" s="1171"/>
      <c r="H60" s="1066"/>
      <c r="I60" s="1064"/>
      <c r="J60" s="1064"/>
      <c r="K60" s="1064"/>
      <c r="L60" s="1064"/>
      <c r="M60" s="1065"/>
      <c r="N60" s="1163"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1164"/>
      <c r="DU60" s="71"/>
      <c r="DV60" s="69" t="s">
        <v>275</v>
      </c>
      <c r="DW60" s="69" t="s">
        <v>840</v>
      </c>
      <c r="EA60" s="69" t="s">
        <v>272</v>
      </c>
    </row>
    <row r="61" spans="1:131" ht="11.25" customHeight="1" x14ac:dyDescent="0.15">
      <c r="A61" s="1169"/>
      <c r="B61" s="1170"/>
      <c r="C61" s="1170"/>
      <c r="D61" s="1170"/>
      <c r="E61" s="1170"/>
      <c r="F61" s="1170"/>
      <c r="G61" s="1171"/>
      <c r="H61" s="1159"/>
      <c r="I61" s="273"/>
      <c r="J61" s="273"/>
      <c r="K61" s="273"/>
      <c r="L61" s="273"/>
      <c r="M61" s="1160"/>
      <c r="N61" s="1163"/>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1164"/>
      <c r="DU61" s="61"/>
      <c r="DV61" s="69" t="s">
        <v>292</v>
      </c>
      <c r="DW61" s="69" t="s">
        <v>841</v>
      </c>
      <c r="EA61" s="69" t="s">
        <v>275</v>
      </c>
    </row>
    <row r="62" spans="1:131" ht="11.25" customHeight="1" x14ac:dyDescent="0.15">
      <c r="A62" s="1169"/>
      <c r="B62" s="1170"/>
      <c r="C62" s="1170"/>
      <c r="D62" s="1170"/>
      <c r="E62" s="1170"/>
      <c r="F62" s="1170"/>
      <c r="G62" s="1171"/>
      <c r="H62" s="1066"/>
      <c r="I62" s="1064"/>
      <c r="J62" s="1064"/>
      <c r="K62" s="1064"/>
      <c r="L62" s="1064"/>
      <c r="M62" s="1065"/>
      <c r="N62" s="1165"/>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1166"/>
      <c r="DU62" s="61"/>
      <c r="DV62" s="69" t="s">
        <v>278</v>
      </c>
      <c r="DW62" s="69" t="s">
        <v>842</v>
      </c>
      <c r="EA62" s="69" t="s">
        <v>292</v>
      </c>
    </row>
    <row r="63" spans="1:131" ht="11.25" customHeight="1" x14ac:dyDescent="0.15">
      <c r="A63" s="1169"/>
      <c r="B63" s="1170"/>
      <c r="C63" s="1170"/>
      <c r="D63" s="1170"/>
      <c r="E63" s="1170"/>
      <c r="F63" s="1170"/>
      <c r="G63" s="1171"/>
      <c r="H63" s="306" t="s">
        <v>843</v>
      </c>
      <c r="I63" s="307"/>
      <c r="J63" s="307"/>
      <c r="K63" s="307"/>
      <c r="L63" s="307"/>
      <c r="M63" s="308"/>
      <c r="N63" s="1142" t="s">
        <v>731</v>
      </c>
      <c r="O63" s="1144" t="str">
        <f>IF(ISBLANK(VLOOKUP("専任取引士"&amp;ROUNDUP(ROW($A54)/11,0),sentori,20,FALSE)),"",VLOOKUP("専任取引士"&amp;ROUNDUP(ROW($A54)/11,0),sentori,20,FALSE))</f>
        <v/>
      </c>
      <c r="P63" s="1144"/>
      <c r="Q63" s="1144"/>
      <c r="R63" s="1144"/>
      <c r="S63" s="1144"/>
      <c r="T63" s="1144"/>
      <c r="U63" s="1144"/>
      <c r="V63" s="1146" t="s">
        <v>732</v>
      </c>
      <c r="W63" s="1135" t="s">
        <v>733</v>
      </c>
      <c r="X63" s="1148"/>
      <c r="Y63" s="1133" t="str">
        <f>IF(ISBLANK(VLOOKUP("専任取引士"&amp;ROUNDUP(ROW($A54)/11,0),sentori,21,FALSE)),"",VLOOKUP("専任取引士"&amp;ROUNDUP(ROW($A54)/11,0),sentori,21,FALSE))</f>
        <v/>
      </c>
      <c r="Z63" s="1133"/>
      <c r="AA63" s="1133"/>
      <c r="AB63" s="1133"/>
      <c r="AC63" s="1133"/>
      <c r="AD63" s="1133"/>
      <c r="AE63" s="1133"/>
      <c r="AF63" s="1133"/>
      <c r="AG63" s="1135" t="s">
        <v>734</v>
      </c>
      <c r="AH63" s="1150"/>
      <c r="AI63" s="1152" t="s">
        <v>795</v>
      </c>
      <c r="AJ63" s="1135"/>
      <c r="AK63" s="1135"/>
      <c r="AL63" s="1135"/>
      <c r="AM63" s="1153"/>
      <c r="AN63" s="1156" t="str">
        <f>IF(ISBLANK(VLOOKUP("専任取引士"&amp;ROUNDUP(ROW($A54)/11,0),sentori,22,FALSE)),"",TEXT(VLOOKUP("専任取引士"&amp;ROUNDUP(ROW($A54)/11,0),sentori,22,FALSE),"ggg"))</f>
        <v/>
      </c>
      <c r="AO63" s="1144"/>
      <c r="AP63" s="1144"/>
      <c r="AQ63" s="1133" t="str">
        <f>IF(ISBLANK(VLOOKUP("専任取引士"&amp;ROUNDUP(ROW($A54)/11,0),sentori,22,FALSE)),"",TEXT(VLOOKUP("専任取引士"&amp;ROUNDUP(ROW($A54)/11,0),sentori,22,FALSE),"e"))</f>
        <v/>
      </c>
      <c r="AR63" s="1133"/>
      <c r="AS63" s="1135" t="s">
        <v>1066</v>
      </c>
      <c r="AT63" s="1135"/>
      <c r="AU63" s="1133" t="str">
        <f>IF(ISBLANK(VLOOKUP("専任取引士"&amp;ROUNDUP(ROW($A54)/11,0),sentori,22,FALSE)),"",MONTH(VLOOKUP("専任取引士"&amp;ROUNDUP(ROW($A54)/11,0),sentori,22,FALSE)))</f>
        <v/>
      </c>
      <c r="AV63" s="1133"/>
      <c r="AW63" s="1135" t="s">
        <v>1067</v>
      </c>
      <c r="AX63" s="1135"/>
      <c r="AY63" s="1133" t="str">
        <f>IF(ISBLANK(VLOOKUP("専任取引士"&amp;ROUNDUP(ROW($A54)/11,0),sentori,22,FALSE)),"",DAY(VLOOKUP("専任取引士"&amp;ROUNDUP(ROW($A54)/11,0),sentori,22,FALSE)))</f>
        <v/>
      </c>
      <c r="AZ63" s="1133"/>
      <c r="BA63" s="1135" t="s">
        <v>1068</v>
      </c>
      <c r="BB63" s="1137"/>
      <c r="DU63" s="61"/>
      <c r="DV63" s="69" t="s">
        <v>290</v>
      </c>
      <c r="DW63" s="69" t="s">
        <v>844</v>
      </c>
      <c r="EA63" s="69" t="s">
        <v>278</v>
      </c>
    </row>
    <row r="64" spans="1:131" ht="11.25" customHeight="1" x14ac:dyDescent="0.15">
      <c r="A64" s="1205"/>
      <c r="B64" s="1206"/>
      <c r="C64" s="1206"/>
      <c r="D64" s="1206"/>
      <c r="E64" s="1206"/>
      <c r="F64" s="1206"/>
      <c r="G64" s="1207"/>
      <c r="H64" s="309"/>
      <c r="I64" s="310"/>
      <c r="J64" s="310"/>
      <c r="K64" s="310"/>
      <c r="L64" s="310"/>
      <c r="M64" s="311"/>
      <c r="N64" s="1143"/>
      <c r="O64" s="1145"/>
      <c r="P64" s="1145"/>
      <c r="Q64" s="1145"/>
      <c r="R64" s="1145"/>
      <c r="S64" s="1145"/>
      <c r="T64" s="1145"/>
      <c r="U64" s="1145"/>
      <c r="V64" s="1147"/>
      <c r="W64" s="1149"/>
      <c r="X64" s="1149"/>
      <c r="Y64" s="1134"/>
      <c r="Z64" s="1134"/>
      <c r="AA64" s="1134"/>
      <c r="AB64" s="1134"/>
      <c r="AC64" s="1134"/>
      <c r="AD64" s="1134"/>
      <c r="AE64" s="1134"/>
      <c r="AF64" s="1134"/>
      <c r="AG64" s="1149"/>
      <c r="AH64" s="1151"/>
      <c r="AI64" s="1154"/>
      <c r="AJ64" s="1136"/>
      <c r="AK64" s="1136"/>
      <c r="AL64" s="1136"/>
      <c r="AM64" s="1155"/>
      <c r="AN64" s="1157"/>
      <c r="AO64" s="1145"/>
      <c r="AP64" s="1145"/>
      <c r="AQ64" s="1134"/>
      <c r="AR64" s="1134"/>
      <c r="AS64" s="1136"/>
      <c r="AT64" s="1136"/>
      <c r="AU64" s="1134"/>
      <c r="AV64" s="1134"/>
      <c r="AW64" s="1136"/>
      <c r="AX64" s="1136"/>
      <c r="AY64" s="1134"/>
      <c r="AZ64" s="1134"/>
      <c r="BA64" s="1136"/>
      <c r="BB64" s="1138"/>
      <c r="DU64" s="61"/>
      <c r="DV64" s="69" t="s">
        <v>294</v>
      </c>
      <c r="DW64" s="69" t="s">
        <v>845</v>
      </c>
      <c r="EA64" s="69" t="s">
        <v>290</v>
      </c>
    </row>
    <row r="65" spans="1:131" ht="11.25" customHeight="1" x14ac:dyDescent="0.15">
      <c r="A65" s="324" t="s">
        <v>846</v>
      </c>
      <c r="B65" s="1167"/>
      <c r="C65" s="1167"/>
      <c r="D65" s="1167"/>
      <c r="E65" s="1167"/>
      <c r="F65" s="1167"/>
      <c r="G65" s="1168"/>
      <c r="H65" s="382" t="s">
        <v>847</v>
      </c>
      <c r="I65" s="1175"/>
      <c r="J65" s="1175"/>
      <c r="K65" s="1175"/>
      <c r="L65" s="1175"/>
      <c r="M65" s="1176"/>
      <c r="N65" s="1177" t="str">
        <f>IF(ISBLANK(VLOOKUP("専任取引士"&amp;ROUNDUP(ROW($A65)/11,0),sentori,4,FALSE)),"",VLOOKUP("専任取引士"&amp;ROUNDUP(ROW($A65)/11,0),sentori,4,FALSE))</f>
        <v/>
      </c>
      <c r="O65" s="1178"/>
      <c r="P65" s="1178"/>
      <c r="Q65" s="1178"/>
      <c r="R65" s="1178"/>
      <c r="S65" s="1178"/>
      <c r="T65" s="1178"/>
      <c r="U65" s="1178"/>
      <c r="V65" s="1178"/>
      <c r="W65" s="1178"/>
      <c r="X65" s="1178"/>
      <c r="Y65" s="1178"/>
      <c r="Z65" s="1178"/>
      <c r="AA65" s="1178"/>
      <c r="AB65" s="1178"/>
      <c r="AC65" s="1178"/>
      <c r="AD65" s="1179"/>
      <c r="AE65" s="1180" t="s">
        <v>1065</v>
      </c>
      <c r="AF65" s="1181"/>
      <c r="AG65" s="1089" t="str">
        <f>IF(ISBLANK(VLOOKUP("専任取引士"&amp;ROUNDUP(ROW($A65)/11,0),sentori,8,FALSE)),"",TEXT(VLOOKUP("専任取引士"&amp;ROUNDUP(ROW($A65)/11,0),sentori,8,FALSE),"ggg"))</f>
        <v/>
      </c>
      <c r="AH65" s="1090"/>
      <c r="AI65" s="1090"/>
      <c r="AJ65" s="1090"/>
      <c r="AK65" s="1186" t="str">
        <f>IF(ISBLANK(VLOOKUP("専任取引士"&amp;ROUNDUP(ROW($A65)/11,0),sentori,8,FALSE)),"",TEXT(VLOOKUP("専任取引士"&amp;ROUNDUP(ROW($A65)/11,0),sentori,8,FALSE),"e"))</f>
        <v/>
      </c>
      <c r="AL65" s="1186"/>
      <c r="AM65" s="1186"/>
      <c r="AN65" s="1186"/>
      <c r="AO65" s="1189" t="s">
        <v>1066</v>
      </c>
      <c r="AP65" s="1189"/>
      <c r="AQ65" s="1186" t="str">
        <f>IF(ISBLANK(VLOOKUP("専任取引士"&amp;ROUNDUP(ROW($A65)/11,0),sentori,8,FALSE)),"",MONTH(VLOOKUP("専任取引士"&amp;ROUNDUP(ROW($A65)/11,0),sentori,8,FALSE)))</f>
        <v/>
      </c>
      <c r="AR65" s="1186"/>
      <c r="AS65" s="1189" t="s">
        <v>1067</v>
      </c>
      <c r="AT65" s="1191"/>
      <c r="AU65" s="1186" t="str">
        <f>IF(ISBLANK(VLOOKUP("専任取引士"&amp;ROUNDUP(ROW($A65)/11,0),sentori,8,FALSE)),"",DAY(VLOOKUP("専任取引士"&amp;ROUNDUP(ROW($A65)/11,0),sentori,8,FALSE)))</f>
        <v/>
      </c>
      <c r="AV65" s="1186"/>
      <c r="AW65" s="1189" t="s">
        <v>1068</v>
      </c>
      <c r="AX65" s="1189"/>
      <c r="AY65" s="1192" t="s">
        <v>1069</v>
      </c>
      <c r="AZ65" s="1193" t="str">
        <f>LEFT(VLOOKUP("専任取引士1",sentori,7,FALSE),1)</f>
        <v/>
      </c>
      <c r="BA65" s="1089" t="str">
        <f>LEFT(VLOOKUP("専任取引士"&amp;ROUNDUP(ROW($A65)/11,0),sentori,7,FALSE),1)</f>
        <v/>
      </c>
      <c r="BB65" s="1091"/>
      <c r="DU65" s="61"/>
      <c r="DV65" s="69" t="s">
        <v>299</v>
      </c>
      <c r="DW65" s="69" t="s">
        <v>848</v>
      </c>
      <c r="EA65" s="69" t="s">
        <v>294</v>
      </c>
    </row>
    <row r="66" spans="1:131" ht="11.25" customHeight="1" x14ac:dyDescent="0.15">
      <c r="A66" s="1169"/>
      <c r="B66" s="1170"/>
      <c r="C66" s="1170"/>
      <c r="D66" s="1170"/>
      <c r="E66" s="1170"/>
      <c r="F66" s="1170"/>
      <c r="G66" s="1171"/>
      <c r="H66" s="1061"/>
      <c r="I66" s="1062"/>
      <c r="J66" s="1062"/>
      <c r="K66" s="1062"/>
      <c r="L66" s="1062"/>
      <c r="M66" s="1063"/>
      <c r="N66" s="1165"/>
      <c r="O66" s="362"/>
      <c r="P66" s="362"/>
      <c r="Q66" s="362"/>
      <c r="R66" s="362"/>
      <c r="S66" s="362"/>
      <c r="T66" s="362"/>
      <c r="U66" s="362"/>
      <c r="V66" s="362"/>
      <c r="W66" s="362"/>
      <c r="X66" s="362"/>
      <c r="Y66" s="362"/>
      <c r="Z66" s="362"/>
      <c r="AA66" s="362"/>
      <c r="AB66" s="362"/>
      <c r="AC66" s="362"/>
      <c r="AD66" s="363"/>
      <c r="AE66" s="1182"/>
      <c r="AF66" s="1183"/>
      <c r="AG66" s="1092"/>
      <c r="AH66" s="1093"/>
      <c r="AI66" s="1093"/>
      <c r="AJ66" s="1093"/>
      <c r="AK66" s="1187"/>
      <c r="AL66" s="1187"/>
      <c r="AM66" s="1187"/>
      <c r="AN66" s="1187"/>
      <c r="AO66" s="633"/>
      <c r="AP66" s="633"/>
      <c r="AQ66" s="1187"/>
      <c r="AR66" s="1187"/>
      <c r="AS66" s="653"/>
      <c r="AT66" s="653"/>
      <c r="AU66" s="1187"/>
      <c r="AV66" s="1187"/>
      <c r="AW66" s="633"/>
      <c r="AX66" s="633"/>
      <c r="AY66" s="1194"/>
      <c r="AZ66" s="1195"/>
      <c r="BA66" s="1092"/>
      <c r="BB66" s="1094"/>
      <c r="DU66" s="61"/>
      <c r="DV66" s="69" t="s">
        <v>302</v>
      </c>
      <c r="DW66" s="69" t="s">
        <v>849</v>
      </c>
      <c r="EA66" s="69" t="s">
        <v>299</v>
      </c>
    </row>
    <row r="67" spans="1:131" ht="11.25" customHeight="1" x14ac:dyDescent="0.15">
      <c r="A67" s="1169"/>
      <c r="B67" s="1170"/>
      <c r="C67" s="1170"/>
      <c r="D67" s="1170"/>
      <c r="E67" s="1170"/>
      <c r="F67" s="1170"/>
      <c r="G67" s="1171"/>
      <c r="H67" s="309" t="s">
        <v>850</v>
      </c>
      <c r="I67" s="1064"/>
      <c r="J67" s="1064"/>
      <c r="K67" s="1064"/>
      <c r="L67" s="1064"/>
      <c r="M67" s="1065"/>
      <c r="N67" s="1198" t="str">
        <f>IF(ISBLANK(VLOOKUP("専任取引士"&amp;ROUNDUP(ROW($A65)/11,0),sentori,3,FALSE)),"",VLOOKUP("専任取引士"&amp;ROUNDUP(ROW($A65)/11,0),sentori,3,FALSE))</f>
        <v/>
      </c>
      <c r="O67" s="1199"/>
      <c r="P67" s="1199"/>
      <c r="Q67" s="1199"/>
      <c r="R67" s="1199"/>
      <c r="S67" s="1199"/>
      <c r="T67" s="1199"/>
      <c r="U67" s="1199"/>
      <c r="V67" s="1199"/>
      <c r="W67" s="1199"/>
      <c r="X67" s="1199"/>
      <c r="Y67" s="1199"/>
      <c r="Z67" s="1199"/>
      <c r="AA67" s="1199"/>
      <c r="AB67" s="1199"/>
      <c r="AC67" s="1199"/>
      <c r="AD67" s="1200"/>
      <c r="AE67" s="1184"/>
      <c r="AF67" s="1185"/>
      <c r="AG67" s="1095"/>
      <c r="AH67" s="1096"/>
      <c r="AI67" s="1096"/>
      <c r="AJ67" s="1096"/>
      <c r="AK67" s="1188"/>
      <c r="AL67" s="1188"/>
      <c r="AM67" s="1188"/>
      <c r="AN67" s="1188"/>
      <c r="AO67" s="1190"/>
      <c r="AP67" s="1190"/>
      <c r="AQ67" s="1188"/>
      <c r="AR67" s="1188"/>
      <c r="AS67" s="1158"/>
      <c r="AT67" s="1158"/>
      <c r="AU67" s="1188"/>
      <c r="AV67" s="1188"/>
      <c r="AW67" s="1190"/>
      <c r="AX67" s="1190"/>
      <c r="AY67" s="1194"/>
      <c r="AZ67" s="1195"/>
      <c r="BA67" s="1092"/>
      <c r="BB67" s="1094"/>
      <c r="DU67" s="61"/>
      <c r="DV67" s="69" t="s">
        <v>305</v>
      </c>
      <c r="DW67" s="69" t="s">
        <v>851</v>
      </c>
      <c r="EA67" s="69" t="s">
        <v>302</v>
      </c>
    </row>
    <row r="68" spans="1:131" ht="11.25" customHeight="1" x14ac:dyDescent="0.15">
      <c r="A68" s="1169"/>
      <c r="B68" s="1170"/>
      <c r="C68" s="1170"/>
      <c r="D68" s="1170"/>
      <c r="E68" s="1170"/>
      <c r="F68" s="1170"/>
      <c r="G68" s="1171"/>
      <c r="H68" s="1066"/>
      <c r="I68" s="1064"/>
      <c r="J68" s="1064"/>
      <c r="K68" s="1064"/>
      <c r="L68" s="1064"/>
      <c r="M68" s="1065"/>
      <c r="N68" s="1163"/>
      <c r="O68" s="360"/>
      <c r="P68" s="360"/>
      <c r="Q68" s="360"/>
      <c r="R68" s="360"/>
      <c r="S68" s="360"/>
      <c r="T68" s="360"/>
      <c r="U68" s="360"/>
      <c r="V68" s="360"/>
      <c r="W68" s="360"/>
      <c r="X68" s="360"/>
      <c r="Y68" s="360"/>
      <c r="Z68" s="360"/>
      <c r="AA68" s="360"/>
      <c r="AB68" s="360"/>
      <c r="AC68" s="360"/>
      <c r="AD68" s="361"/>
      <c r="AE68" s="1152" t="s">
        <v>961</v>
      </c>
      <c r="AF68" s="1135"/>
      <c r="AG68" s="1153"/>
      <c r="AH68" s="1203" t="str">
        <f>IF(ISBLANK(VLOOKUP("専任取引士"&amp;ROUNDUP(ROW($A65)/11,0),sentori,19,FALSE)),"",LEFT(VLOOKUP("専任取引士"&amp;ROUNDUP(ROW($A65)/11,0),sentori,19,FALSE),FIND("-",VLOOKUP("専任取引士"&amp;ROUNDUP(ROW($A65)/11,0),sentori,19,FALSE))-1))</f>
        <v/>
      </c>
      <c r="AI68" s="1133"/>
      <c r="AJ68" s="1133"/>
      <c r="AK68" s="1133"/>
      <c r="AL68" s="1133"/>
      <c r="AM68" s="1135" t="s">
        <v>959</v>
      </c>
      <c r="AN68" s="366" t="str">
        <f>IF(ISBLANK(VLOOKUP("専任取引士"&amp;ROUNDUP(ROW($A65)/11,0),sentori,19,FALSE)),"",LEFT(RIGHT(VLOOKUP("専任取引士"&amp;ROUNDUP(ROW($A65)/11,0),sentori,19,FALSE),LEN(VLOOKUP("専任取引士"&amp;ROUNDUP(ROW($A65)/11,0),sentori,19,FALSE))-FIND("-",VLOOKUP("専任取引士"&amp;ROUNDUP(ROW($A65)/11,0),sentori,19,FALSE))),FIND("-",RIGHT(VLOOKUP("専任取引士"&amp;ROUNDUP(ROW($A65)/11,0),sentori,19,FALSE),LEN(VLOOKUP("専任取引士"&amp;ROUNDUP(ROW($A65)/11,0),sentori,19,FALSE))-FIND("-",VLOOKUP("専任取引士"&amp;ROUNDUP(ROW($A65)/11,0),sentori,19,FALSE))))-1))</f>
        <v/>
      </c>
      <c r="AO68" s="366"/>
      <c r="AP68" s="366"/>
      <c r="AQ68" s="366"/>
      <c r="AR68" s="366"/>
      <c r="AS68" s="1135" t="s">
        <v>960</v>
      </c>
      <c r="AT68" s="366" t="str">
        <f>IF(ISBLANK(VLOOKUP("専任取引士"&amp;ROUNDUP(ROW($A65)/11,0),sentori,19,FALSE)),"",RIGHT(RIGHT(VLOOKUP("専任取引士"&amp;ROUNDUP(ROW($A65)/11,0),sentori,19,FALSE),LEN(VLOOKUP("専任取引士"&amp;ROUNDUP(ROW($A65)/11,0),sentori,19,FALSE))-FIND("-",VLOOKUP("専任取引士"&amp;ROUNDUP(ROW($A65)/11,0),sentori,19,FALSE))),LEN(RIGHT(VLOOKUP("専任取引士"&amp;ROUNDUP(ROW($A65)/11,0),sentori,19,FALSE),LEN(VLOOKUP("専任取引士"&amp;ROUNDUP(ROW($A65)/11,0),sentori,19,FALSE))-FIND("-",VLOOKUP("専任取引士"&amp;ROUNDUP(ROW($A65)/11,0),sentori,19,FALSE))))-FIND("-",RIGHT(VLOOKUP("専任取引士"&amp;ROUNDUP(ROW($A65)/11,0),sentori,19,FALSE),LEN(VLOOKUP("専任取引士"&amp;ROUNDUP(ROW($A65)/11,0),sentori,19,FALSE))-FIND("-",VLOOKUP("専任取引士"&amp;ROUNDUP(ROW($A65)/11,0),sentori,19,FALSE))))))</f>
        <v/>
      </c>
      <c r="AU68" s="366"/>
      <c r="AV68" s="366"/>
      <c r="AW68" s="366"/>
      <c r="AX68" s="367"/>
      <c r="AY68" s="1194"/>
      <c r="AZ68" s="1195"/>
      <c r="BA68" s="1092"/>
      <c r="BB68" s="1094"/>
      <c r="DU68" s="61"/>
      <c r="DV68" s="69" t="s">
        <v>315</v>
      </c>
      <c r="DW68" s="69" t="s">
        <v>852</v>
      </c>
      <c r="EA68" s="69" t="s">
        <v>305</v>
      </c>
    </row>
    <row r="69" spans="1:131" ht="11.25" customHeight="1" x14ac:dyDescent="0.15">
      <c r="A69" s="1169"/>
      <c r="B69" s="1170"/>
      <c r="C69" s="1170"/>
      <c r="D69" s="1170"/>
      <c r="E69" s="1170"/>
      <c r="F69" s="1170"/>
      <c r="G69" s="1171"/>
      <c r="H69" s="1066"/>
      <c r="I69" s="1064"/>
      <c r="J69" s="1064"/>
      <c r="K69" s="1064"/>
      <c r="L69" s="1064"/>
      <c r="M69" s="1065"/>
      <c r="N69" s="1165"/>
      <c r="O69" s="362"/>
      <c r="P69" s="362"/>
      <c r="Q69" s="362"/>
      <c r="R69" s="362"/>
      <c r="S69" s="362"/>
      <c r="T69" s="362"/>
      <c r="U69" s="362"/>
      <c r="V69" s="362"/>
      <c r="W69" s="362"/>
      <c r="X69" s="362"/>
      <c r="Y69" s="362"/>
      <c r="Z69" s="362"/>
      <c r="AA69" s="362"/>
      <c r="AB69" s="362"/>
      <c r="AC69" s="362"/>
      <c r="AD69" s="363"/>
      <c r="AE69" s="1201"/>
      <c r="AF69" s="1190"/>
      <c r="AG69" s="1202"/>
      <c r="AH69" s="1204"/>
      <c r="AI69" s="1188"/>
      <c r="AJ69" s="1188"/>
      <c r="AK69" s="1188"/>
      <c r="AL69" s="1188"/>
      <c r="AM69" s="1158"/>
      <c r="AN69" s="316"/>
      <c r="AO69" s="316"/>
      <c r="AP69" s="316"/>
      <c r="AQ69" s="316"/>
      <c r="AR69" s="316"/>
      <c r="AS69" s="1158"/>
      <c r="AT69" s="316"/>
      <c r="AU69" s="316"/>
      <c r="AV69" s="316"/>
      <c r="AW69" s="316"/>
      <c r="AX69" s="368"/>
      <c r="AY69" s="1196"/>
      <c r="AZ69" s="1197"/>
      <c r="BA69" s="1095"/>
      <c r="BB69" s="1097"/>
      <c r="DU69" s="61"/>
      <c r="DV69" s="69" t="s">
        <v>318</v>
      </c>
      <c r="DW69" s="69" t="s">
        <v>853</v>
      </c>
      <c r="EA69" s="69" t="s">
        <v>315</v>
      </c>
    </row>
    <row r="70" spans="1:131" ht="11.25" customHeight="1" x14ac:dyDescent="0.15">
      <c r="A70" s="1169"/>
      <c r="B70" s="1170"/>
      <c r="C70" s="1170"/>
      <c r="D70" s="1170"/>
      <c r="E70" s="1170"/>
      <c r="F70" s="1170"/>
      <c r="G70" s="1171"/>
      <c r="H70" s="309" t="s">
        <v>854</v>
      </c>
      <c r="I70" s="1064"/>
      <c r="J70" s="1064"/>
      <c r="K70" s="1064"/>
      <c r="L70" s="1064"/>
      <c r="M70" s="1065"/>
      <c r="N70" s="1161" t="s">
        <v>779</v>
      </c>
      <c r="O70" s="1148"/>
      <c r="P70" s="1162" t="str">
        <f>LEFT(VLOOKUP("専任取引士"&amp;ROUNDUP(ROW($A65)/11,0),sentori,12,FALSE),3)</f>
        <v/>
      </c>
      <c r="Q70" s="1162"/>
      <c r="R70" s="1162"/>
      <c r="S70" s="1162"/>
      <c r="T70" s="1" t="s">
        <v>780</v>
      </c>
      <c r="U70" s="1162" t="str">
        <f>RIGHT(VLOOKUP("専任取引士"&amp;ROUNDUP(ROW($A65)/11,0),sentori,12,FALSE),4)</f>
        <v/>
      </c>
      <c r="V70" s="1162"/>
      <c r="W70" s="1162"/>
      <c r="X70" s="1162"/>
      <c r="Y70" s="1162"/>
      <c r="Z70" s="1135"/>
      <c r="AA70" s="1135"/>
      <c r="AB70" s="1135"/>
      <c r="AC70" s="1135"/>
      <c r="AD70" s="1135"/>
      <c r="AE70" s="1135"/>
      <c r="AF70" s="1135"/>
      <c r="AG70" s="1135"/>
      <c r="AH70" s="1135"/>
      <c r="AI70" s="1135"/>
      <c r="AJ70" s="1135"/>
      <c r="AK70" s="1135"/>
      <c r="AL70" s="1135"/>
      <c r="AM70" s="1135"/>
      <c r="AN70" s="1135"/>
      <c r="AO70" s="1135"/>
      <c r="AP70" s="1135"/>
      <c r="AQ70" s="1135"/>
      <c r="AR70" s="1135"/>
      <c r="AS70" s="1135"/>
      <c r="AT70" s="1135"/>
      <c r="AU70" s="1135"/>
      <c r="AV70" s="1135"/>
      <c r="AW70" s="1135"/>
      <c r="AX70" s="1135"/>
      <c r="AY70" s="1135"/>
      <c r="AZ70" s="1135"/>
      <c r="BA70" s="1135"/>
      <c r="BB70" s="1137"/>
      <c r="DU70" s="71"/>
      <c r="DV70" s="69" t="s">
        <v>321</v>
      </c>
      <c r="DW70" s="69" t="s">
        <v>855</v>
      </c>
      <c r="EA70" s="69" t="s">
        <v>318</v>
      </c>
    </row>
    <row r="71" spans="1:131" ht="11.25" customHeight="1" x14ac:dyDescent="0.15">
      <c r="A71" s="1169"/>
      <c r="B71" s="1170"/>
      <c r="C71" s="1170"/>
      <c r="D71" s="1170"/>
      <c r="E71" s="1170"/>
      <c r="F71" s="1170"/>
      <c r="G71" s="1171"/>
      <c r="H71" s="1066"/>
      <c r="I71" s="1064"/>
      <c r="J71" s="1064"/>
      <c r="K71" s="1064"/>
      <c r="L71" s="1064"/>
      <c r="M71" s="1065"/>
      <c r="N71" s="1163"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60"/>
      <c r="AO71" s="360"/>
      <c r="AP71" s="360"/>
      <c r="AQ71" s="360"/>
      <c r="AR71" s="360"/>
      <c r="AS71" s="360"/>
      <c r="AT71" s="360"/>
      <c r="AU71" s="360"/>
      <c r="AV71" s="360"/>
      <c r="AW71" s="360"/>
      <c r="AX71" s="360"/>
      <c r="AY71" s="360"/>
      <c r="AZ71" s="360"/>
      <c r="BA71" s="360"/>
      <c r="BB71" s="1164"/>
      <c r="DU71" s="71"/>
      <c r="DV71" s="69" t="s">
        <v>326</v>
      </c>
      <c r="DW71" s="69" t="s">
        <v>856</v>
      </c>
      <c r="EA71" s="69" t="s">
        <v>321</v>
      </c>
    </row>
    <row r="72" spans="1:131" ht="11.25" customHeight="1" x14ac:dyDescent="0.15">
      <c r="A72" s="1169"/>
      <c r="B72" s="1170"/>
      <c r="C72" s="1170"/>
      <c r="D72" s="1170"/>
      <c r="E72" s="1170"/>
      <c r="F72" s="1170"/>
      <c r="G72" s="1171"/>
      <c r="H72" s="1159"/>
      <c r="I72" s="273"/>
      <c r="J72" s="273"/>
      <c r="K72" s="273"/>
      <c r="L72" s="273"/>
      <c r="M72" s="1160"/>
      <c r="N72" s="1163"/>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c r="BA72" s="360"/>
      <c r="BB72" s="1164"/>
      <c r="DU72" s="61"/>
      <c r="DV72" s="69" t="s">
        <v>329</v>
      </c>
      <c r="DW72" s="69" t="s">
        <v>857</v>
      </c>
      <c r="EA72" s="69" t="s">
        <v>326</v>
      </c>
    </row>
    <row r="73" spans="1:131" ht="11.25" customHeight="1" x14ac:dyDescent="0.15">
      <c r="A73" s="1169"/>
      <c r="B73" s="1170"/>
      <c r="C73" s="1170"/>
      <c r="D73" s="1170"/>
      <c r="E73" s="1170"/>
      <c r="F73" s="1170"/>
      <c r="G73" s="1171"/>
      <c r="H73" s="1066"/>
      <c r="I73" s="1064"/>
      <c r="J73" s="1064"/>
      <c r="K73" s="1064"/>
      <c r="L73" s="1064"/>
      <c r="M73" s="1065"/>
      <c r="N73" s="1165"/>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1166"/>
      <c r="DU73" s="61"/>
      <c r="DV73" s="69" t="s">
        <v>332</v>
      </c>
      <c r="DW73" s="69" t="s">
        <v>858</v>
      </c>
      <c r="EA73" s="69" t="s">
        <v>329</v>
      </c>
    </row>
    <row r="74" spans="1:131" ht="11.25" customHeight="1" x14ac:dyDescent="0.15">
      <c r="A74" s="1169"/>
      <c r="B74" s="1170"/>
      <c r="C74" s="1170"/>
      <c r="D74" s="1170"/>
      <c r="E74" s="1170"/>
      <c r="F74" s="1170"/>
      <c r="G74" s="1171"/>
      <c r="H74" s="306" t="s">
        <v>859</v>
      </c>
      <c r="I74" s="307"/>
      <c r="J74" s="307"/>
      <c r="K74" s="307"/>
      <c r="L74" s="307"/>
      <c r="M74" s="308"/>
      <c r="N74" s="1142" t="s">
        <v>731</v>
      </c>
      <c r="O74" s="1144" t="str">
        <f>IF(ISBLANK(VLOOKUP("専任取引士"&amp;ROUNDUP(ROW($A65)/11,0),sentori,20,FALSE)),"",VLOOKUP("専任取引士"&amp;ROUNDUP(ROW($A65)/11,0),sentori,20,FALSE))</f>
        <v/>
      </c>
      <c r="P74" s="1144"/>
      <c r="Q74" s="1144"/>
      <c r="R74" s="1144"/>
      <c r="S74" s="1144"/>
      <c r="T74" s="1144"/>
      <c r="U74" s="1144"/>
      <c r="V74" s="1146" t="s">
        <v>732</v>
      </c>
      <c r="W74" s="1135" t="s">
        <v>733</v>
      </c>
      <c r="X74" s="1148"/>
      <c r="Y74" s="1133" t="str">
        <f>IF(ISBLANK(VLOOKUP("専任取引士"&amp;ROUNDUP(ROW($A65)/11,0),sentori,21,FALSE)),"",VLOOKUP("専任取引士"&amp;ROUNDUP(ROW($A65)/11,0),sentori,21,FALSE))</f>
        <v/>
      </c>
      <c r="Z74" s="1133"/>
      <c r="AA74" s="1133"/>
      <c r="AB74" s="1133"/>
      <c r="AC74" s="1133"/>
      <c r="AD74" s="1133"/>
      <c r="AE74" s="1133"/>
      <c r="AF74" s="1133"/>
      <c r="AG74" s="1135" t="s">
        <v>734</v>
      </c>
      <c r="AH74" s="1150"/>
      <c r="AI74" s="1152" t="s">
        <v>795</v>
      </c>
      <c r="AJ74" s="1135"/>
      <c r="AK74" s="1135"/>
      <c r="AL74" s="1135"/>
      <c r="AM74" s="1153"/>
      <c r="AN74" s="1156" t="str">
        <f>IF(ISBLANK(VLOOKUP("専任取引士"&amp;ROUNDUP(ROW($A65)/11,0),sentori,22,FALSE)),"",TEXT(VLOOKUP("専任取引士"&amp;ROUNDUP(ROW($A65)/11,0),sentori,22,FALSE),"ggg"))</f>
        <v/>
      </c>
      <c r="AO74" s="1144"/>
      <c r="AP74" s="1144"/>
      <c r="AQ74" s="1133" t="str">
        <f>IF(ISBLANK(VLOOKUP("専任取引士"&amp;ROUNDUP(ROW($A65)/11,0),sentori,22,FALSE)),"",TEXT(VLOOKUP("専任取引士"&amp;ROUNDUP(ROW($A65)/11,0),sentori,22,FALSE),"e"))</f>
        <v/>
      </c>
      <c r="AR74" s="1133"/>
      <c r="AS74" s="1135" t="s">
        <v>1066</v>
      </c>
      <c r="AT74" s="1135"/>
      <c r="AU74" s="1133" t="str">
        <f>IF(ISBLANK(VLOOKUP("専任取引士"&amp;ROUNDUP(ROW($A65)/11,0),sentori,22,FALSE)),"",MONTH(VLOOKUP("専任取引士"&amp;ROUNDUP(ROW($A65)/11,0),sentori,22,FALSE)))</f>
        <v/>
      </c>
      <c r="AV74" s="1133"/>
      <c r="AW74" s="1135" t="s">
        <v>1067</v>
      </c>
      <c r="AX74" s="1135"/>
      <c r="AY74" s="1133" t="str">
        <f>IF(ISBLANK(VLOOKUP("専任取引士"&amp;ROUNDUP(ROW($A65)/11,0),sentori,22,FALSE)),"",DAY(VLOOKUP("専任取引士"&amp;ROUNDUP(ROW($A65)/11,0),sentori,22,FALSE)))</f>
        <v/>
      </c>
      <c r="AZ74" s="1133"/>
      <c r="BA74" s="1135" t="s">
        <v>1068</v>
      </c>
      <c r="BB74" s="1137"/>
      <c r="DU74" s="61"/>
      <c r="EA74" s="69" t="s">
        <v>332</v>
      </c>
    </row>
    <row r="75" spans="1:131" ht="11.25" customHeight="1" thickBot="1" x14ac:dyDescent="0.2">
      <c r="A75" s="1172"/>
      <c r="B75" s="1173"/>
      <c r="C75" s="1173"/>
      <c r="D75" s="1173"/>
      <c r="E75" s="1173"/>
      <c r="F75" s="1173"/>
      <c r="G75" s="1174"/>
      <c r="H75" s="1139"/>
      <c r="I75" s="1140"/>
      <c r="J75" s="1140"/>
      <c r="K75" s="1140"/>
      <c r="L75" s="1140"/>
      <c r="M75" s="1141"/>
      <c r="N75" s="1143"/>
      <c r="O75" s="1145"/>
      <c r="P75" s="1145"/>
      <c r="Q75" s="1145"/>
      <c r="R75" s="1145"/>
      <c r="S75" s="1145"/>
      <c r="T75" s="1145"/>
      <c r="U75" s="1145"/>
      <c r="V75" s="1147"/>
      <c r="W75" s="1149"/>
      <c r="X75" s="1149"/>
      <c r="Y75" s="1134"/>
      <c r="Z75" s="1134"/>
      <c r="AA75" s="1134"/>
      <c r="AB75" s="1134"/>
      <c r="AC75" s="1134"/>
      <c r="AD75" s="1134"/>
      <c r="AE75" s="1134"/>
      <c r="AF75" s="1134"/>
      <c r="AG75" s="1149"/>
      <c r="AH75" s="1151"/>
      <c r="AI75" s="1154"/>
      <c r="AJ75" s="1136"/>
      <c r="AK75" s="1136"/>
      <c r="AL75" s="1136"/>
      <c r="AM75" s="1155"/>
      <c r="AN75" s="1157"/>
      <c r="AO75" s="1145"/>
      <c r="AP75" s="1145"/>
      <c r="AQ75" s="1134"/>
      <c r="AR75" s="1134"/>
      <c r="AS75" s="1136"/>
      <c r="AT75" s="1136"/>
      <c r="AU75" s="1134"/>
      <c r="AV75" s="1134"/>
      <c r="AW75" s="1136"/>
      <c r="AX75" s="1136"/>
      <c r="AY75" s="1134"/>
      <c r="AZ75" s="1134"/>
      <c r="BA75" s="1136"/>
      <c r="BB75" s="1138"/>
      <c r="DU75" s="61"/>
    </row>
    <row r="76" spans="1:131" ht="11.25" customHeight="1" x14ac:dyDescent="0.15">
      <c r="A76" s="1112"/>
      <c r="B76" s="1112"/>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1112"/>
      <c r="AA76" s="1112"/>
      <c r="AB76" s="1112"/>
      <c r="AC76" s="1112"/>
      <c r="AD76" s="1112"/>
      <c r="AE76" s="1112"/>
      <c r="AF76" s="1112"/>
      <c r="AG76" s="1112"/>
      <c r="AH76" s="1112"/>
      <c r="AI76" s="1112"/>
      <c r="AJ76" s="1112"/>
      <c r="AK76" s="1112"/>
      <c r="AL76" s="1112"/>
      <c r="AM76" s="1112"/>
      <c r="AN76" s="1112"/>
      <c r="AO76" s="1112"/>
      <c r="AP76" s="1112"/>
      <c r="AQ76" s="1112"/>
      <c r="AR76" s="1112"/>
      <c r="AS76" s="1112"/>
      <c r="AT76" s="1112"/>
      <c r="AU76" s="1112"/>
      <c r="AV76" s="1112"/>
      <c r="AW76" s="1112"/>
      <c r="AX76" s="1112"/>
      <c r="AY76" s="1112"/>
      <c r="AZ76" s="1112"/>
      <c r="BA76" s="1112"/>
      <c r="BB76" s="1112"/>
    </row>
    <row r="77" spans="1:131" ht="11.25" customHeight="1" x14ac:dyDescent="0.15">
      <c r="A77" s="312"/>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7"/>
      <c r="AQ77" s="275"/>
      <c r="AR77" s="276"/>
      <c r="AS77" s="276"/>
      <c r="AT77" s="277"/>
      <c r="AU77" s="275"/>
      <c r="AV77" s="276"/>
      <c r="AW77" s="276"/>
      <c r="AX77" s="277"/>
      <c r="AY77" s="275"/>
      <c r="AZ77" s="276"/>
      <c r="BA77" s="276"/>
      <c r="BB77" s="277"/>
    </row>
    <row r="78" spans="1:131" ht="11.25" customHeight="1" x14ac:dyDescent="0.15">
      <c r="A78" s="312"/>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7"/>
      <c r="AQ78" s="278"/>
      <c r="AR78" s="279"/>
      <c r="AS78" s="279"/>
      <c r="AT78" s="280"/>
      <c r="AU78" s="278"/>
      <c r="AV78" s="279"/>
      <c r="AW78" s="279"/>
      <c r="AX78" s="280"/>
      <c r="AY78" s="278"/>
      <c r="AZ78" s="279"/>
      <c r="BA78" s="279"/>
      <c r="BB78" s="280"/>
    </row>
    <row r="79" spans="1:131" ht="15" customHeight="1" x14ac:dyDescent="0.15">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7"/>
      <c r="AQ79" s="281"/>
      <c r="AR79" s="282"/>
      <c r="AS79" s="282"/>
      <c r="AT79" s="283"/>
      <c r="AU79" s="281"/>
      <c r="AV79" s="282"/>
      <c r="AW79" s="282"/>
      <c r="AX79" s="283"/>
      <c r="AY79" s="281"/>
      <c r="AZ79" s="282"/>
      <c r="BA79" s="282"/>
      <c r="BB79" s="283"/>
    </row>
  </sheetData>
  <mergeCells count="246">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 ref="A12:M14"/>
    <mergeCell ref="N12:AH14"/>
    <mergeCell ref="AI12:AI14"/>
    <mergeCell ref="AJ12:AM14"/>
    <mergeCell ref="AN12:AN14"/>
    <mergeCell ref="AO12:AP14"/>
    <mergeCell ref="AQ12:AZ14"/>
    <mergeCell ref="BA12:BB14"/>
    <mergeCell ref="A15:M17"/>
    <mergeCell ref="N15:BB17"/>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L25"/>
    <mergeCell ref="AM24:AM25"/>
    <mergeCell ref="AN24:AR25"/>
    <mergeCell ref="AS24:AS25"/>
    <mergeCell ref="AT24:AX25"/>
    <mergeCell ref="H26:M29"/>
    <mergeCell ref="N26:O26"/>
    <mergeCell ref="P26:S26"/>
    <mergeCell ref="U26:Y26"/>
    <mergeCell ref="Z26:BB26"/>
    <mergeCell ref="N27:BB29"/>
    <mergeCell ref="H30:M31"/>
    <mergeCell ref="N30:N31"/>
    <mergeCell ref="O30:U31"/>
    <mergeCell ref="V30:V31"/>
    <mergeCell ref="W30:X31"/>
    <mergeCell ref="Y30:AF31"/>
    <mergeCell ref="AG30:AH31"/>
    <mergeCell ref="AI30:AM31"/>
    <mergeCell ref="AN30:AP31"/>
    <mergeCell ref="AQ30:AR31"/>
    <mergeCell ref="AS30:AT31"/>
    <mergeCell ref="AU30:AV31"/>
    <mergeCell ref="AW30:AX31"/>
    <mergeCell ref="AY30:AZ31"/>
    <mergeCell ref="BA30:BB31"/>
    <mergeCell ref="A32:G42"/>
    <mergeCell ref="H32:M33"/>
    <mergeCell ref="N32:AD33"/>
    <mergeCell ref="AE32:AF34"/>
    <mergeCell ref="AG32:AJ34"/>
    <mergeCell ref="AK32:AN34"/>
    <mergeCell ref="AO32:AP34"/>
    <mergeCell ref="AQ32:AR34"/>
    <mergeCell ref="AS32:AT34"/>
    <mergeCell ref="H37:M40"/>
    <mergeCell ref="N37:O37"/>
    <mergeCell ref="P37:S37"/>
    <mergeCell ref="U37:Y37"/>
    <mergeCell ref="Z37:BB37"/>
    <mergeCell ref="N38:BB40"/>
    <mergeCell ref="H41:M42"/>
    <mergeCell ref="N41:N42"/>
    <mergeCell ref="O41:U42"/>
    <mergeCell ref="V41:V42"/>
    <mergeCell ref="W41:X42"/>
    <mergeCell ref="Y41:AF42"/>
    <mergeCell ref="AG41:AH42"/>
    <mergeCell ref="AI41:AM42"/>
    <mergeCell ref="AN41:AP42"/>
    <mergeCell ref="AU32:AV34"/>
    <mergeCell ref="AW32:AX34"/>
    <mergeCell ref="AY32:AZ36"/>
    <mergeCell ref="BA32:BB36"/>
    <mergeCell ref="H34:M36"/>
    <mergeCell ref="N34:AD36"/>
    <mergeCell ref="AE35:AG36"/>
    <mergeCell ref="AH35:AL36"/>
    <mergeCell ref="AM35:AM36"/>
    <mergeCell ref="AN35:AR36"/>
    <mergeCell ref="AS35:AS36"/>
    <mergeCell ref="AT35:AX36"/>
    <mergeCell ref="AQ41:AR42"/>
    <mergeCell ref="AS41:AT42"/>
    <mergeCell ref="AU41:AV42"/>
    <mergeCell ref="AW41:AX42"/>
    <mergeCell ref="AY41:AZ42"/>
    <mergeCell ref="BA41:BB42"/>
    <mergeCell ref="A43:G53"/>
    <mergeCell ref="H43:M44"/>
    <mergeCell ref="N43:AD44"/>
    <mergeCell ref="AE43:AF45"/>
    <mergeCell ref="AG43:AJ45"/>
    <mergeCell ref="AK43:AN45"/>
    <mergeCell ref="AO43:AP45"/>
    <mergeCell ref="AQ43:AR45"/>
    <mergeCell ref="AS43:AT45"/>
    <mergeCell ref="AU43:AV45"/>
    <mergeCell ref="AW43:AX45"/>
    <mergeCell ref="AY43:AZ47"/>
    <mergeCell ref="BA43:BB47"/>
    <mergeCell ref="H45:M47"/>
    <mergeCell ref="N45:AD47"/>
    <mergeCell ref="AE46:AG47"/>
    <mergeCell ref="AH46:AL47"/>
    <mergeCell ref="AM46:AM47"/>
    <mergeCell ref="AN46:AR47"/>
    <mergeCell ref="AS46:AS47"/>
    <mergeCell ref="AT46:AX47"/>
    <mergeCell ref="H48:M51"/>
    <mergeCell ref="N48:O48"/>
    <mergeCell ref="P48:S48"/>
    <mergeCell ref="U48:Y48"/>
    <mergeCell ref="Z48:BB48"/>
    <mergeCell ref="N49:BB51"/>
    <mergeCell ref="H52:M53"/>
    <mergeCell ref="N52:N53"/>
    <mergeCell ref="O52:U53"/>
    <mergeCell ref="V52:V53"/>
    <mergeCell ref="W52:X53"/>
    <mergeCell ref="Y52:AF53"/>
    <mergeCell ref="AG52:AH53"/>
    <mergeCell ref="AI52:AM53"/>
    <mergeCell ref="AN52:AP53"/>
    <mergeCell ref="AQ52:AR53"/>
    <mergeCell ref="AS52:AT53"/>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L58"/>
    <mergeCell ref="AM57:AM58"/>
    <mergeCell ref="AN57:AR58"/>
    <mergeCell ref="AS57:AS58"/>
    <mergeCell ref="AT57:AX58"/>
    <mergeCell ref="H59:M62"/>
    <mergeCell ref="N59:O59"/>
    <mergeCell ref="P59:S59"/>
    <mergeCell ref="U59:Y59"/>
    <mergeCell ref="Z59:BB59"/>
    <mergeCell ref="N60:BB62"/>
    <mergeCell ref="H63:M64"/>
    <mergeCell ref="N63:N64"/>
    <mergeCell ref="O63:U64"/>
    <mergeCell ref="V63:V64"/>
    <mergeCell ref="W63:X64"/>
    <mergeCell ref="Y63:AF64"/>
    <mergeCell ref="AG63:AH64"/>
    <mergeCell ref="AI63:AM64"/>
    <mergeCell ref="AN63:AP64"/>
    <mergeCell ref="AQ63:AR64"/>
    <mergeCell ref="AS63:AT64"/>
    <mergeCell ref="AU63:AV64"/>
    <mergeCell ref="AW63:AX64"/>
    <mergeCell ref="AY63:AZ64"/>
    <mergeCell ref="BA63:BB64"/>
    <mergeCell ref="A65:G75"/>
    <mergeCell ref="H65:M66"/>
    <mergeCell ref="N65:AD66"/>
    <mergeCell ref="AE65:AF67"/>
    <mergeCell ref="AG65:AJ67"/>
    <mergeCell ref="AK65:AN67"/>
    <mergeCell ref="AO65:AP67"/>
    <mergeCell ref="AQ65:AR67"/>
    <mergeCell ref="AS65:AT67"/>
    <mergeCell ref="AU65:AV67"/>
    <mergeCell ref="AW65:AX67"/>
    <mergeCell ref="AY65:AZ69"/>
    <mergeCell ref="BA65:BB69"/>
    <mergeCell ref="H67:M69"/>
    <mergeCell ref="N67:AD69"/>
    <mergeCell ref="AE68:AG69"/>
    <mergeCell ref="AH68:AL69"/>
    <mergeCell ref="AM68:AM69"/>
    <mergeCell ref="AN68:AR69"/>
    <mergeCell ref="AS68:AS69"/>
    <mergeCell ref="AT68:AX69"/>
    <mergeCell ref="H70:M73"/>
    <mergeCell ref="N70:O70"/>
    <mergeCell ref="P70:S70"/>
    <mergeCell ref="U70:Y70"/>
    <mergeCell ref="Z70:BB70"/>
    <mergeCell ref="N71:BB73"/>
    <mergeCell ref="AQ74:AR75"/>
    <mergeCell ref="AS74:AT75"/>
    <mergeCell ref="AU74:AV75"/>
    <mergeCell ref="AW74:AX75"/>
    <mergeCell ref="AY74:AZ75"/>
    <mergeCell ref="BA74:BB75"/>
    <mergeCell ref="A76:BB76"/>
    <mergeCell ref="A77:AP79"/>
    <mergeCell ref="AQ77:AT79"/>
    <mergeCell ref="AU77:AX79"/>
    <mergeCell ref="AY77:BB79"/>
    <mergeCell ref="H74:M75"/>
    <mergeCell ref="N74:N75"/>
    <mergeCell ref="O74:U75"/>
    <mergeCell ref="V74:V75"/>
    <mergeCell ref="W74:X75"/>
    <mergeCell ref="Y74:AF75"/>
    <mergeCell ref="AG74:AH75"/>
    <mergeCell ref="AI74:AM75"/>
    <mergeCell ref="AN74:AP75"/>
  </mergeCells>
  <phoneticPr fontId="15"/>
  <dataValidations count="3">
    <dataValidation allowBlank="1" showInputMessage="1" showErrorMessage="1" promptTitle="カタカナ" sqref="N21:AD22 N54:AD55 N32:AD33 N43:AD44 N65:AD66" xr:uid="{00000000-0002-0000-0C00-000000000000}"/>
    <dataValidation allowBlank="1" showInputMessage="1" showErrorMessage="1" sqref="N15:BB20 N23:AD25 N27:BB29 N56:AD58 N60:BB62 N34:AD36 N38:BB40 N45:AD47 N49:BB51 N67:AD69 N71:BB73" xr:uid="{00000000-0002-0000-0C00-000001000000}"/>
    <dataValidation errorStyle="information" allowBlank="1" showInputMessage="1" showErrorMessage="1" sqref="AG65:AJ67 BA65:BB69 AG21:AJ23 O30:U31 AN30:AP31 AG32:AJ34 BA32:BB36 O41:U42 AN41:AP42 AG43:AJ45 BA43:BB47 O52:U53 AN52:AP53 AG54:AJ56 BA54:BB58 O63:U64 AN63:AP64 O74:U75 AN74:AP75" xr:uid="{00000000-0002-0000-0C00-000002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C0BD-38A1-4DEA-8BCF-66F12B4D9877}">
  <dimension ref="A1:AH35"/>
  <sheetViews>
    <sheetView zoomScaleNormal="100" workbookViewId="0">
      <selection activeCell="O16" sqref="O16:AG16"/>
    </sheetView>
  </sheetViews>
  <sheetFormatPr defaultColWidth="9" defaultRowHeight="18.75" x14ac:dyDescent="0.15"/>
  <cols>
    <col min="1" max="33" width="3.125" style="244" customWidth="1"/>
    <col min="34" max="90" width="2.625" style="244" customWidth="1"/>
    <col min="91" max="16384" width="9" style="244"/>
  </cols>
  <sheetData>
    <row r="1" spans="1:34" ht="22.5" customHeight="1" x14ac:dyDescent="0.45">
      <c r="B1" s="1275" t="s">
        <v>1149</v>
      </c>
      <c r="C1" s="1275"/>
      <c r="D1" s="1275"/>
      <c r="E1" s="1275"/>
      <c r="F1" s="1275"/>
      <c r="G1" s="1275"/>
      <c r="H1" s="1275"/>
      <c r="I1" s="1275"/>
      <c r="J1" s="1275"/>
      <c r="K1" s="1275"/>
      <c r="L1" s="1275"/>
      <c r="V1" s="245"/>
      <c r="X1" s="246"/>
      <c r="Y1" s="1276" t="s">
        <v>1150</v>
      </c>
      <c r="Z1" s="1276"/>
      <c r="AA1" s="1276"/>
      <c r="AB1" s="1276"/>
      <c r="AC1" s="1276"/>
      <c r="AD1" s="1276"/>
      <c r="AE1" s="1276"/>
      <c r="AF1" s="1276"/>
      <c r="AG1" s="1276"/>
    </row>
    <row r="2" spans="1:34" ht="22.5" customHeight="1" x14ac:dyDescent="0.45">
      <c r="B2" s="1275" t="s">
        <v>1175</v>
      </c>
      <c r="C2" s="1275"/>
      <c r="D2" s="1275"/>
      <c r="E2" s="1275"/>
      <c r="F2" s="1275"/>
      <c r="G2" s="1275"/>
      <c r="H2" s="1275"/>
      <c r="I2" s="1275"/>
      <c r="J2" s="1275"/>
      <c r="K2" s="1275"/>
      <c r="L2" s="1275"/>
      <c r="M2" s="247"/>
      <c r="N2" s="247"/>
      <c r="O2" s="247"/>
      <c r="P2" s="247"/>
      <c r="Q2" s="247"/>
      <c r="R2" s="247"/>
      <c r="S2" s="247"/>
      <c r="T2" s="247"/>
      <c r="U2" s="247"/>
      <c r="V2" s="245"/>
      <c r="X2" s="248"/>
    </row>
    <row r="3" spans="1:34" ht="22.5" customHeight="1" x14ac:dyDescent="0.15">
      <c r="A3" s="272"/>
      <c r="B3" s="272"/>
      <c r="C3" s="272"/>
      <c r="D3" s="272"/>
      <c r="E3" s="272"/>
      <c r="F3" s="272"/>
      <c r="G3" s="272"/>
      <c r="H3" s="272"/>
      <c r="I3" s="272"/>
      <c r="J3" s="272"/>
      <c r="K3" s="272"/>
      <c r="L3" s="272"/>
      <c r="M3" s="272"/>
      <c r="N3" s="272"/>
      <c r="O3" s="272"/>
      <c r="P3" s="272"/>
      <c r="S3" s="247" t="s">
        <v>1151</v>
      </c>
      <c r="T3" s="247"/>
      <c r="U3" s="247"/>
      <c r="V3" s="247"/>
      <c r="W3" s="249" t="s">
        <v>1152</v>
      </c>
      <c r="X3" s="249"/>
      <c r="Y3" s="250"/>
      <c r="Z3" s="260" t="str">
        <f>'01.入会申込書'!AP25</f>
        <v/>
      </c>
      <c r="AA3" s="249" t="s">
        <v>1153</v>
      </c>
      <c r="AB3" s="251"/>
      <c r="AC3" s="260" t="str">
        <f>'01.入会申込書'!AT25</f>
        <v/>
      </c>
      <c r="AD3" s="249" t="s">
        <v>1154</v>
      </c>
      <c r="AE3" s="251"/>
      <c r="AF3" s="260" t="str">
        <f>'01.入会申込書'!AX25</f>
        <v/>
      </c>
      <c r="AG3" s="249" t="s">
        <v>1155</v>
      </c>
    </row>
    <row r="4" spans="1:34" ht="11.25" customHeight="1" x14ac:dyDescent="0.15">
      <c r="S4" s="247"/>
      <c r="T4" s="247"/>
      <c r="U4" s="247"/>
      <c r="V4" s="247"/>
      <c r="W4" s="249"/>
      <c r="X4" s="249"/>
      <c r="Y4" s="250"/>
      <c r="Z4" s="250"/>
      <c r="AA4" s="250"/>
      <c r="AB4" s="251"/>
      <c r="AC4" s="251"/>
      <c r="AD4" s="250"/>
      <c r="AE4" s="251"/>
      <c r="AF4" s="251"/>
      <c r="AG4" s="250"/>
    </row>
    <row r="5" spans="1:34" ht="26.25" customHeight="1" x14ac:dyDescent="0.55000000000000004">
      <c r="A5" s="1277" t="s">
        <v>1179</v>
      </c>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row>
    <row r="6" spans="1:34" ht="6" customHeight="1" x14ac:dyDescent="0.45">
      <c r="S6" s="245"/>
      <c r="U6" s="252"/>
      <c r="V6" s="252"/>
      <c r="W6" s="245"/>
      <c r="X6" s="253"/>
      <c r="Y6" s="253"/>
      <c r="Z6" s="253"/>
      <c r="AA6" s="254"/>
      <c r="AB6" s="255"/>
      <c r="AC6" s="255"/>
      <c r="AD6" s="254"/>
      <c r="AE6" s="255"/>
      <c r="AF6" s="255"/>
      <c r="AG6" s="254"/>
      <c r="AH6" s="254"/>
    </row>
    <row r="7" spans="1:34" s="256" customFormat="1" ht="15" customHeight="1" x14ac:dyDescent="0.15">
      <c r="B7" s="1274" t="s">
        <v>1180</v>
      </c>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row>
    <row r="8" spans="1:34" s="256" customFormat="1" ht="15" customHeight="1" x14ac:dyDescent="0.15">
      <c r="B8" s="1274" t="s">
        <v>1156</v>
      </c>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row>
    <row r="9" spans="1:34" s="256" customFormat="1" ht="6" customHeight="1" x14ac:dyDescent="0.15"/>
    <row r="10" spans="1:34" s="256" customFormat="1" ht="18" customHeight="1" x14ac:dyDescent="0.15">
      <c r="A10" s="257"/>
      <c r="B10" s="1256" t="s">
        <v>1157</v>
      </c>
      <c r="C10" s="1256"/>
      <c r="D10" s="1256"/>
      <c r="E10" s="1256"/>
      <c r="F10" s="1256"/>
      <c r="G10" s="1256"/>
      <c r="H10" s="1256"/>
      <c r="I10" s="1256"/>
      <c r="J10" s="1256"/>
      <c r="K10" s="1256"/>
      <c r="L10" s="1256"/>
      <c r="M10" s="1256"/>
      <c r="N10" s="1256"/>
      <c r="O10" s="1256"/>
      <c r="P10" s="1256"/>
      <c r="Q10" s="1256"/>
      <c r="R10" s="1256"/>
      <c r="S10" s="1264"/>
      <c r="T10" s="1265"/>
      <c r="U10" s="1256" t="s">
        <v>1158</v>
      </c>
      <c r="V10" s="1256"/>
      <c r="W10" s="1256"/>
      <c r="X10" s="1256"/>
      <c r="Y10" s="1256"/>
      <c r="Z10" s="1256"/>
      <c r="AA10" s="1256"/>
      <c r="AB10" s="1256"/>
      <c r="AC10" s="1256"/>
      <c r="AD10" s="1256"/>
      <c r="AE10" s="1256"/>
      <c r="AF10" s="1256"/>
      <c r="AG10" s="1264"/>
    </row>
    <row r="11" spans="1:34" s="256" customFormat="1" ht="13.5" customHeight="1" x14ac:dyDescent="0.15">
      <c r="A11" s="258"/>
      <c r="B11" s="1270" t="str">
        <f>'01.入会申込書'!M35</f>
        <v/>
      </c>
      <c r="C11" s="1270"/>
      <c r="D11" s="1270"/>
      <c r="E11" s="1270"/>
      <c r="F11" s="1270"/>
      <c r="G11" s="1270"/>
      <c r="H11" s="1270"/>
      <c r="I11" s="1270"/>
      <c r="J11" s="1270"/>
      <c r="K11" s="1270"/>
      <c r="L11" s="1270"/>
      <c r="M11" s="1270"/>
      <c r="N11" s="1270"/>
      <c r="O11" s="1270"/>
      <c r="P11" s="1270"/>
      <c r="Q11" s="1270"/>
      <c r="R11" s="1270"/>
      <c r="S11" s="1271"/>
      <c r="T11" s="1266"/>
      <c r="U11" s="1270" t="str">
        <f>'01.入会申込書'!M47</f>
        <v/>
      </c>
      <c r="V11" s="1270"/>
      <c r="W11" s="1270"/>
      <c r="X11" s="1270"/>
      <c r="Y11" s="1270"/>
      <c r="Z11" s="1270"/>
      <c r="AA11" s="1270"/>
      <c r="AB11" s="1270"/>
      <c r="AC11" s="1270"/>
      <c r="AD11" s="1270"/>
      <c r="AE11" s="1270"/>
      <c r="AF11" s="1270"/>
      <c r="AG11" s="1271"/>
    </row>
    <row r="12" spans="1:34" s="256" customFormat="1" ht="13.5" customHeight="1" x14ac:dyDescent="0.15">
      <c r="A12" s="259"/>
      <c r="B12" s="1272"/>
      <c r="C12" s="1272"/>
      <c r="D12" s="1272"/>
      <c r="E12" s="1272"/>
      <c r="F12" s="1272"/>
      <c r="G12" s="1272"/>
      <c r="H12" s="1272"/>
      <c r="I12" s="1272"/>
      <c r="J12" s="1272"/>
      <c r="K12" s="1272"/>
      <c r="L12" s="1272"/>
      <c r="M12" s="1272"/>
      <c r="N12" s="1272"/>
      <c r="O12" s="1272"/>
      <c r="P12" s="1272"/>
      <c r="Q12" s="1272"/>
      <c r="R12" s="1272"/>
      <c r="S12" s="1273"/>
      <c r="T12" s="1267"/>
      <c r="U12" s="1272"/>
      <c r="V12" s="1272"/>
      <c r="W12" s="1272"/>
      <c r="X12" s="1272"/>
      <c r="Y12" s="1272"/>
      <c r="Z12" s="1272"/>
      <c r="AA12" s="1272"/>
      <c r="AB12" s="1272"/>
      <c r="AC12" s="1272"/>
      <c r="AD12" s="1272"/>
      <c r="AE12" s="1272"/>
      <c r="AF12" s="1272"/>
      <c r="AG12" s="1273"/>
    </row>
    <row r="13" spans="1:34" s="256" customFormat="1" ht="18" customHeight="1" x14ac:dyDescent="0.15">
      <c r="A13" s="257"/>
      <c r="B13" s="1256" t="s">
        <v>1159</v>
      </c>
      <c r="C13" s="1256"/>
      <c r="D13" s="1256"/>
      <c r="E13" s="1256"/>
      <c r="F13" s="1256"/>
      <c r="G13" s="1256"/>
      <c r="H13" s="1256"/>
      <c r="I13" s="1256"/>
      <c r="J13" s="1256"/>
      <c r="K13" s="1256"/>
      <c r="L13" s="1256"/>
      <c r="M13" s="1256"/>
      <c r="N13" s="1256"/>
      <c r="O13" s="1256"/>
      <c r="P13" s="1256"/>
      <c r="Q13" s="1256"/>
      <c r="R13" s="1256"/>
      <c r="S13" s="1264"/>
      <c r="T13" s="1265"/>
      <c r="U13" s="1256" t="s">
        <v>1160</v>
      </c>
      <c r="V13" s="1256"/>
      <c r="W13" s="1256"/>
      <c r="X13" s="1256"/>
      <c r="Y13" s="1256"/>
      <c r="Z13" s="1256"/>
      <c r="AA13" s="1256"/>
      <c r="AB13" s="1256"/>
      <c r="AC13" s="1256"/>
      <c r="AD13" s="1256"/>
      <c r="AE13" s="1256"/>
      <c r="AF13" s="1256"/>
      <c r="AG13" s="1264"/>
    </row>
    <row r="14" spans="1:34" s="256" customFormat="1" ht="18" customHeight="1" x14ac:dyDescent="0.15">
      <c r="A14" s="258"/>
      <c r="B14" s="1248" t="str">
        <f>'01.入会申込書'!M27</f>
        <v/>
      </c>
      <c r="C14" s="1248"/>
      <c r="D14" s="1248"/>
      <c r="E14" s="1248"/>
      <c r="F14" s="1248"/>
      <c r="G14" s="1248"/>
      <c r="H14" s="1268" t="s">
        <v>1161</v>
      </c>
      <c r="I14" s="1248" t="str">
        <f>'01.入会申込書'!AI27</f>
        <v/>
      </c>
      <c r="J14" s="1248"/>
      <c r="K14" s="1268" t="s">
        <v>1162</v>
      </c>
      <c r="L14" s="1248" t="str">
        <f>'01.入会申込書'!AP27</f>
        <v/>
      </c>
      <c r="M14" s="1248"/>
      <c r="N14" s="1248"/>
      <c r="O14" s="1248"/>
      <c r="P14" s="1248"/>
      <c r="Q14" s="1248"/>
      <c r="R14" s="1248"/>
      <c r="S14" s="1250"/>
      <c r="T14" s="1266"/>
      <c r="U14" s="1270" t="str">
        <f>'01.入会申込書'!M47</f>
        <v/>
      </c>
      <c r="V14" s="1270"/>
      <c r="W14" s="1270"/>
      <c r="X14" s="1270"/>
      <c r="Y14" s="1270"/>
      <c r="Z14" s="1270"/>
      <c r="AA14" s="1270"/>
      <c r="AB14" s="1270"/>
      <c r="AC14" s="1270"/>
      <c r="AD14" s="1270"/>
      <c r="AE14" s="1270"/>
      <c r="AF14" s="1270"/>
      <c r="AG14" s="1271"/>
    </row>
    <row r="15" spans="1:34" s="256" customFormat="1" ht="7.5" customHeight="1" x14ac:dyDescent="0.15">
      <c r="A15" s="259"/>
      <c r="B15" s="1249"/>
      <c r="C15" s="1249"/>
      <c r="D15" s="1249"/>
      <c r="E15" s="1249"/>
      <c r="F15" s="1249"/>
      <c r="G15" s="1249"/>
      <c r="H15" s="1269"/>
      <c r="I15" s="1249"/>
      <c r="J15" s="1249"/>
      <c r="K15" s="1269"/>
      <c r="L15" s="1249"/>
      <c r="M15" s="1249"/>
      <c r="N15" s="1249"/>
      <c r="O15" s="1249"/>
      <c r="P15" s="1249"/>
      <c r="Q15" s="1249"/>
      <c r="R15" s="1249"/>
      <c r="S15" s="1251"/>
      <c r="T15" s="1267"/>
      <c r="U15" s="1272"/>
      <c r="V15" s="1272"/>
      <c r="W15" s="1272"/>
      <c r="X15" s="1272"/>
      <c r="Y15" s="1272"/>
      <c r="Z15" s="1272"/>
      <c r="AA15" s="1272"/>
      <c r="AB15" s="1272"/>
      <c r="AC15" s="1272"/>
      <c r="AD15" s="1272"/>
      <c r="AE15" s="1272"/>
      <c r="AF15" s="1272"/>
      <c r="AG15" s="1273"/>
    </row>
    <row r="16" spans="1:34" s="256" customFormat="1" ht="18" customHeight="1" x14ac:dyDescent="0.15">
      <c r="A16" s="257"/>
      <c r="B16" s="1256" t="s">
        <v>1163</v>
      </c>
      <c r="C16" s="1256"/>
      <c r="D16" s="1256"/>
      <c r="E16" s="261" t="s">
        <v>1164</v>
      </c>
      <c r="F16" s="1257" t="str">
        <f>'01.入会申込書'!O38</f>
        <v/>
      </c>
      <c r="G16" s="1257"/>
      <c r="H16" s="1257"/>
      <c r="I16" s="1257"/>
      <c r="J16" s="262" t="s">
        <v>1165</v>
      </c>
      <c r="K16" s="1257" t="str">
        <f>'01.入会申込書'!S38</f>
        <v/>
      </c>
      <c r="L16" s="1257"/>
      <c r="M16" s="1257"/>
      <c r="N16" s="1257"/>
      <c r="O16" s="1258"/>
      <c r="P16" s="1258"/>
      <c r="Q16" s="1258"/>
      <c r="R16" s="1258"/>
      <c r="S16" s="1258"/>
      <c r="T16" s="1258"/>
      <c r="U16" s="1258"/>
      <c r="V16" s="1258"/>
      <c r="W16" s="1258"/>
      <c r="X16" s="1258"/>
      <c r="Y16" s="1258"/>
      <c r="Z16" s="1258"/>
      <c r="AA16" s="1258"/>
      <c r="AB16" s="1258"/>
      <c r="AC16" s="1258"/>
      <c r="AD16" s="1258"/>
      <c r="AE16" s="1258"/>
      <c r="AF16" s="1258"/>
      <c r="AG16" s="1259"/>
    </row>
    <row r="17" spans="1:33" s="256" customFormat="1" ht="13.5" customHeight="1" x14ac:dyDescent="0.15">
      <c r="A17" s="258"/>
      <c r="B17" s="1260" t="str">
        <f>'01.入会申込書'!M39</f>
        <v>　</v>
      </c>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1"/>
    </row>
    <row r="18" spans="1:33" s="256" customFormat="1" ht="13.5" customHeight="1" x14ac:dyDescent="0.15">
      <c r="A18" s="259"/>
      <c r="B18" s="1262"/>
      <c r="C18" s="1262"/>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3"/>
    </row>
    <row r="19" spans="1:33" s="256" customFormat="1" ht="18" customHeight="1" x14ac:dyDescent="0.15">
      <c r="A19" s="257"/>
      <c r="B19" s="1256" t="s">
        <v>1166</v>
      </c>
      <c r="C19" s="1256"/>
      <c r="D19" s="1256"/>
      <c r="E19" s="1256"/>
      <c r="F19" s="1256"/>
      <c r="G19" s="1256"/>
      <c r="H19" s="1256"/>
      <c r="I19" s="1256"/>
      <c r="J19" s="1256"/>
      <c r="K19" s="1256"/>
      <c r="L19" s="1256"/>
      <c r="M19" s="1256"/>
      <c r="N19" s="1256"/>
      <c r="O19" s="1256"/>
      <c r="P19" s="1264"/>
      <c r="Q19" s="1265"/>
      <c r="R19" s="1256" t="s">
        <v>1167</v>
      </c>
      <c r="S19" s="1256"/>
      <c r="T19" s="1256"/>
      <c r="U19" s="1256"/>
      <c r="V19" s="1256"/>
      <c r="W19" s="1256"/>
      <c r="X19" s="1256"/>
      <c r="Y19" s="1256"/>
      <c r="Z19" s="1256"/>
      <c r="AA19" s="1256"/>
      <c r="AB19" s="1256"/>
      <c r="AC19" s="1256"/>
      <c r="AD19" s="1256"/>
      <c r="AE19" s="1256"/>
      <c r="AF19" s="1256"/>
      <c r="AG19" s="1264"/>
    </row>
    <row r="20" spans="1:33" s="256" customFormat="1" ht="11.25" customHeight="1" x14ac:dyDescent="0.15">
      <c r="A20" s="258"/>
      <c r="B20" s="1248" t="str">
        <f>'01.入会申込書'!M41</f>
        <v/>
      </c>
      <c r="C20" s="1248"/>
      <c r="D20" s="1248"/>
      <c r="E20" s="1248"/>
      <c r="F20" s="1248"/>
      <c r="G20" s="1248" t="s">
        <v>1161</v>
      </c>
      <c r="H20" s="1248" t="str">
        <f>'01.入会申込書'!S41</f>
        <v/>
      </c>
      <c r="I20" s="1248"/>
      <c r="J20" s="1248"/>
      <c r="K20" s="1248" t="s">
        <v>1162</v>
      </c>
      <c r="L20" s="1248" t="str">
        <f>'01.入会申込書'!Y41</f>
        <v/>
      </c>
      <c r="M20" s="1248"/>
      <c r="N20" s="1248"/>
      <c r="O20" s="1248"/>
      <c r="P20" s="1250"/>
      <c r="Q20" s="1266"/>
      <c r="R20" s="1248" t="str">
        <f>'01.入会申込書'!AK41</f>
        <v/>
      </c>
      <c r="S20" s="1248"/>
      <c r="T20" s="1248"/>
      <c r="U20" s="1248"/>
      <c r="V20" s="1248"/>
      <c r="W20" s="1248" t="s">
        <v>1161</v>
      </c>
      <c r="X20" s="1248" t="str">
        <f>'01.入会申込書'!AQ41</f>
        <v/>
      </c>
      <c r="Y20" s="1248"/>
      <c r="Z20" s="1248"/>
      <c r="AA20" s="1248" t="s">
        <v>1162</v>
      </c>
      <c r="AB20" s="1248" t="str">
        <f>'01.入会申込書'!AW41</f>
        <v/>
      </c>
      <c r="AC20" s="1248"/>
      <c r="AD20" s="1248"/>
      <c r="AE20" s="1248"/>
      <c r="AF20" s="1248"/>
      <c r="AG20" s="1250"/>
    </row>
    <row r="21" spans="1:33" s="256" customFormat="1" ht="11.25" customHeight="1" x14ac:dyDescent="0.15">
      <c r="A21" s="259"/>
      <c r="B21" s="1249"/>
      <c r="C21" s="1249"/>
      <c r="D21" s="1249"/>
      <c r="E21" s="1249"/>
      <c r="F21" s="1249"/>
      <c r="G21" s="1249"/>
      <c r="H21" s="1249"/>
      <c r="I21" s="1249"/>
      <c r="J21" s="1249"/>
      <c r="K21" s="1249"/>
      <c r="L21" s="1249"/>
      <c r="M21" s="1249"/>
      <c r="N21" s="1249"/>
      <c r="O21" s="1249"/>
      <c r="P21" s="1251"/>
      <c r="Q21" s="1267"/>
      <c r="R21" s="1249"/>
      <c r="S21" s="1249"/>
      <c r="T21" s="1249"/>
      <c r="U21" s="1249"/>
      <c r="V21" s="1249"/>
      <c r="W21" s="1249"/>
      <c r="X21" s="1249"/>
      <c r="Y21" s="1249"/>
      <c r="Z21" s="1249"/>
      <c r="AA21" s="1249"/>
      <c r="AB21" s="1249"/>
      <c r="AC21" s="1249"/>
      <c r="AD21" s="1249"/>
      <c r="AE21" s="1249"/>
      <c r="AF21" s="1249"/>
      <c r="AG21" s="1251"/>
    </row>
    <row r="22" spans="1:33" x14ac:dyDescent="0.15">
      <c r="B22" s="263"/>
      <c r="C22" s="263"/>
      <c r="D22" s="263"/>
      <c r="E22" s="263"/>
      <c r="F22" s="263"/>
      <c r="G22" s="263"/>
      <c r="H22" s="263"/>
      <c r="I22" s="263"/>
      <c r="J22" s="263"/>
      <c r="K22" s="263"/>
      <c r="L22" s="263"/>
      <c r="M22" s="264"/>
      <c r="N22" s="265" t="s">
        <v>1168</v>
      </c>
      <c r="O22" s="265"/>
      <c r="P22" s="265" t="s">
        <v>1169</v>
      </c>
      <c r="Q22" s="265"/>
      <c r="R22" s="265" t="s">
        <v>1170</v>
      </c>
      <c r="S22" s="266"/>
      <c r="T22" s="263"/>
      <c r="U22" s="263"/>
      <c r="V22" s="263"/>
      <c r="W22" s="263"/>
      <c r="X22" s="263"/>
      <c r="Y22" s="263"/>
      <c r="Z22" s="263"/>
      <c r="AA22" s="263"/>
      <c r="AB22" s="263"/>
      <c r="AC22" s="263"/>
      <c r="AD22" s="263"/>
      <c r="AE22" s="263"/>
      <c r="AF22" s="263"/>
    </row>
    <row r="23" spans="1:33" s="256" customFormat="1" ht="54.75" customHeight="1" x14ac:dyDescent="0.15">
      <c r="A23" s="267" t="s">
        <v>1171</v>
      </c>
      <c r="B23" s="1252" t="s">
        <v>1172</v>
      </c>
      <c r="C23" s="1252"/>
      <c r="D23" s="1252"/>
      <c r="E23" s="1252"/>
      <c r="F23" s="1252"/>
      <c r="G23" s="1252"/>
      <c r="H23" s="1252"/>
      <c r="I23" s="1252"/>
      <c r="J23" s="1252"/>
      <c r="K23" s="1252"/>
      <c r="L23" s="1252"/>
      <c r="M23" s="1252"/>
      <c r="N23" s="1252"/>
      <c r="O23" s="1252"/>
      <c r="P23" s="1252"/>
      <c r="Q23" s="1252"/>
      <c r="R23" s="1252"/>
      <c r="S23" s="1252"/>
      <c r="T23" s="1252"/>
      <c r="U23" s="1252"/>
      <c r="V23" s="1252"/>
      <c r="W23" s="1252"/>
      <c r="X23" s="1252"/>
      <c r="Y23" s="1252"/>
      <c r="Z23" s="1252"/>
      <c r="AA23" s="1252"/>
      <c r="AB23" s="1252"/>
      <c r="AC23" s="1252"/>
      <c r="AD23" s="1252"/>
      <c r="AE23" s="1252"/>
      <c r="AF23" s="1252"/>
      <c r="AG23" s="1253"/>
    </row>
    <row r="24" spans="1:33" s="256" customFormat="1" ht="328.5" customHeight="1" x14ac:dyDescent="0.15">
      <c r="A24" s="268"/>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70"/>
    </row>
    <row r="25" spans="1:33" s="256" customFormat="1" ht="16.5" customHeight="1" x14ac:dyDescent="0.15">
      <c r="A25" s="1242" t="s">
        <v>1171</v>
      </c>
      <c r="B25" s="1244" t="s">
        <v>1181</v>
      </c>
      <c r="C25" s="1244"/>
      <c r="D25" s="1244"/>
      <c r="E25" s="1244"/>
      <c r="F25" s="1244"/>
      <c r="G25" s="1244"/>
      <c r="H25" s="1244"/>
      <c r="I25" s="1244"/>
      <c r="J25" s="1244"/>
      <c r="K25" s="1244"/>
      <c r="L25" s="1244"/>
      <c r="M25" s="1244"/>
      <c r="N25" s="1244"/>
      <c r="O25" s="1244"/>
      <c r="P25" s="1244"/>
      <c r="Q25" s="1244"/>
      <c r="R25" s="1244"/>
      <c r="S25" s="1244"/>
      <c r="T25" s="1244"/>
      <c r="U25" s="1244"/>
      <c r="V25" s="1244"/>
      <c r="W25" s="1244"/>
      <c r="X25" s="1244"/>
      <c r="Y25" s="1244"/>
      <c r="Z25" s="1244"/>
      <c r="AA25" s="1244"/>
      <c r="AB25" s="1244"/>
      <c r="AC25" s="1244"/>
      <c r="AD25" s="1244"/>
      <c r="AE25" s="1244"/>
      <c r="AF25" s="1244"/>
      <c r="AG25" s="1245"/>
    </row>
    <row r="26" spans="1:33" s="256" customFormat="1" ht="16.5" customHeight="1" x14ac:dyDescent="0.15">
      <c r="A26" s="1242"/>
      <c r="B26" s="1244"/>
      <c r="C26" s="1244"/>
      <c r="D26" s="1244"/>
      <c r="E26" s="1244"/>
      <c r="F26" s="1244"/>
      <c r="G26" s="1244"/>
      <c r="H26" s="1244"/>
      <c r="I26" s="1244"/>
      <c r="J26" s="1244"/>
      <c r="K26" s="1244"/>
      <c r="L26" s="1244"/>
      <c r="M26" s="1244"/>
      <c r="N26" s="1244"/>
      <c r="O26" s="1244"/>
      <c r="P26" s="1244"/>
      <c r="Q26" s="1244"/>
      <c r="R26" s="1244"/>
      <c r="S26" s="1244"/>
      <c r="T26" s="1244"/>
      <c r="U26" s="1244"/>
      <c r="V26" s="1244"/>
      <c r="W26" s="1244"/>
      <c r="X26" s="1244"/>
      <c r="Y26" s="1244"/>
      <c r="Z26" s="1244"/>
      <c r="AA26" s="1244"/>
      <c r="AB26" s="1244"/>
      <c r="AC26" s="1244"/>
      <c r="AD26" s="1244"/>
      <c r="AE26" s="1244"/>
      <c r="AF26" s="1244"/>
      <c r="AG26" s="1245"/>
    </row>
    <row r="27" spans="1:33" s="256" customFormat="1" ht="6" customHeight="1" x14ac:dyDescent="0.15">
      <c r="A27" s="268"/>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70"/>
    </row>
    <row r="28" spans="1:33" s="256" customFormat="1" ht="16.5" customHeight="1" x14ac:dyDescent="0.15">
      <c r="A28" s="1242" t="s">
        <v>1171</v>
      </c>
      <c r="B28" s="1244" t="s">
        <v>1173</v>
      </c>
      <c r="C28" s="1254"/>
      <c r="D28" s="1254"/>
      <c r="E28" s="1254"/>
      <c r="F28" s="1254"/>
      <c r="G28" s="1254"/>
      <c r="H28" s="1254"/>
      <c r="I28" s="1254"/>
      <c r="J28" s="1254"/>
      <c r="K28" s="1254"/>
      <c r="L28" s="1254"/>
      <c r="M28" s="1254"/>
      <c r="N28" s="1254"/>
      <c r="O28" s="1254"/>
      <c r="P28" s="1254"/>
      <c r="Q28" s="1254"/>
      <c r="R28" s="1254"/>
      <c r="S28" s="1254"/>
      <c r="T28" s="1254"/>
      <c r="U28" s="1254"/>
      <c r="V28" s="1254"/>
      <c r="W28" s="1254"/>
      <c r="X28" s="1254"/>
      <c r="Y28" s="1254"/>
      <c r="Z28" s="1254"/>
      <c r="AA28" s="1254"/>
      <c r="AB28" s="1254"/>
      <c r="AC28" s="1254"/>
      <c r="AD28" s="1254"/>
      <c r="AE28" s="1254"/>
      <c r="AF28" s="1254"/>
      <c r="AG28" s="1255"/>
    </row>
    <row r="29" spans="1:33" s="256" customFormat="1" ht="16.5" customHeight="1" x14ac:dyDescent="0.15">
      <c r="A29" s="1242"/>
      <c r="B29" s="1254"/>
      <c r="C29" s="1254"/>
      <c r="D29" s="1254"/>
      <c r="E29" s="1254"/>
      <c r="F29" s="1254"/>
      <c r="G29" s="1254"/>
      <c r="H29" s="1254"/>
      <c r="I29" s="1254"/>
      <c r="J29" s="1254"/>
      <c r="K29" s="1254"/>
      <c r="L29" s="1254"/>
      <c r="M29" s="1254"/>
      <c r="N29" s="1254"/>
      <c r="O29" s="1254"/>
      <c r="P29" s="1254"/>
      <c r="Q29" s="1254"/>
      <c r="R29" s="1254"/>
      <c r="S29" s="1254"/>
      <c r="T29" s="1254"/>
      <c r="U29" s="1254"/>
      <c r="V29" s="1254"/>
      <c r="W29" s="1254"/>
      <c r="X29" s="1254"/>
      <c r="Y29" s="1254"/>
      <c r="Z29" s="1254"/>
      <c r="AA29" s="1254"/>
      <c r="AB29" s="1254"/>
      <c r="AC29" s="1254"/>
      <c r="AD29" s="1254"/>
      <c r="AE29" s="1254"/>
      <c r="AF29" s="1254"/>
      <c r="AG29" s="1255"/>
    </row>
    <row r="30" spans="1:33" s="256" customFormat="1" ht="6" customHeight="1" x14ac:dyDescent="0.15">
      <c r="A30" s="268"/>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70"/>
    </row>
    <row r="31" spans="1:33" s="256" customFormat="1" ht="16.5" x14ac:dyDescent="0.15">
      <c r="A31" s="1242" t="s">
        <v>1171</v>
      </c>
      <c r="B31" s="1244" t="s">
        <v>1182</v>
      </c>
      <c r="C31" s="1244"/>
      <c r="D31" s="1244"/>
      <c r="E31" s="1244"/>
      <c r="F31" s="1244"/>
      <c r="G31" s="1244"/>
      <c r="H31" s="1244"/>
      <c r="I31" s="1244"/>
      <c r="J31" s="1244"/>
      <c r="K31" s="1244"/>
      <c r="L31" s="1244"/>
      <c r="M31" s="1244"/>
      <c r="N31" s="1244"/>
      <c r="O31" s="1244"/>
      <c r="P31" s="1244"/>
      <c r="Q31" s="1244"/>
      <c r="R31" s="1244"/>
      <c r="S31" s="1244"/>
      <c r="T31" s="1244"/>
      <c r="U31" s="1244"/>
      <c r="V31" s="1244"/>
      <c r="W31" s="1244"/>
      <c r="X31" s="1244"/>
      <c r="Y31" s="1244"/>
      <c r="Z31" s="1244"/>
      <c r="AA31" s="1244"/>
      <c r="AB31" s="1244"/>
      <c r="AC31" s="1244"/>
      <c r="AD31" s="1244"/>
      <c r="AE31" s="1244"/>
      <c r="AF31" s="1244"/>
      <c r="AG31" s="1245"/>
    </row>
    <row r="32" spans="1:33" s="256" customFormat="1" ht="16.5" x14ac:dyDescent="0.15">
      <c r="A32" s="1242"/>
      <c r="B32" s="1244"/>
      <c r="C32" s="1244"/>
      <c r="D32" s="1244"/>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4"/>
      <c r="AA32" s="1244"/>
      <c r="AB32" s="1244"/>
      <c r="AC32" s="1244"/>
      <c r="AD32" s="1244"/>
      <c r="AE32" s="1244"/>
      <c r="AF32" s="1244"/>
      <c r="AG32" s="1245"/>
    </row>
    <row r="33" spans="1:33" s="256" customFormat="1" ht="16.5" x14ac:dyDescent="0.15">
      <c r="A33" s="1243"/>
      <c r="B33" s="1246"/>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7"/>
    </row>
    <row r="34" spans="1:33" s="271" customFormat="1" ht="16.5" x14ac:dyDescent="0.15">
      <c r="D34" s="271" t="s">
        <v>1176</v>
      </c>
    </row>
    <row r="35" spans="1:33" s="271" customFormat="1" ht="16.5" x14ac:dyDescent="0.15">
      <c r="M35" s="271" t="s">
        <v>1177</v>
      </c>
      <c r="Y35" s="271" t="s">
        <v>1174</v>
      </c>
      <c r="AA35" s="271" t="s">
        <v>1178</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0"/>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3E49F-4B4C-4557-83A3-A2CBA408FC0D}">
  <dimension ref="A1:I24"/>
  <sheetViews>
    <sheetView workbookViewId="0">
      <selection activeCell="I16" sqref="I16"/>
    </sheetView>
  </sheetViews>
  <sheetFormatPr defaultRowHeight="13.5" x14ac:dyDescent="0.15"/>
  <sheetData>
    <row r="1" spans="1:9" ht="30" x14ac:dyDescent="0.15">
      <c r="B1" s="1278"/>
      <c r="C1" s="1278"/>
      <c r="D1" s="1279"/>
      <c r="E1" s="1280" t="s">
        <v>1183</v>
      </c>
      <c r="F1" s="1281"/>
      <c r="G1" s="1278"/>
      <c r="H1" s="1278"/>
      <c r="I1" s="1278"/>
    </row>
    <row r="2" spans="1:9" ht="18.75" x14ac:dyDescent="0.4">
      <c r="A2" s="1282"/>
      <c r="B2" s="1283"/>
      <c r="C2" s="1283"/>
      <c r="D2" s="1283"/>
      <c r="E2" s="1283"/>
      <c r="F2" s="1283"/>
      <c r="G2" s="1284" t="s">
        <v>1184</v>
      </c>
      <c r="H2" s="1284"/>
      <c r="I2" s="1284"/>
    </row>
    <row r="3" spans="1:9" ht="18.75" x14ac:dyDescent="0.15">
      <c r="A3" s="1283"/>
      <c r="B3" s="1283"/>
      <c r="C3" s="1283"/>
      <c r="D3" s="1283"/>
      <c r="E3" s="1283"/>
      <c r="F3" s="1283"/>
      <c r="G3" s="1283"/>
      <c r="H3" s="1283"/>
      <c r="I3" s="1283"/>
    </row>
    <row r="4" spans="1:9" ht="18.75" x14ac:dyDescent="0.15">
      <c r="A4" s="1285"/>
      <c r="B4" s="1283"/>
      <c r="C4" s="1283"/>
      <c r="D4" s="1283"/>
      <c r="E4" s="1283"/>
      <c r="F4" s="1283"/>
      <c r="G4" s="1283"/>
      <c r="H4" s="1283"/>
      <c r="I4" s="1283"/>
    </row>
    <row r="5" spans="1:9" ht="18.75" x14ac:dyDescent="0.15">
      <c r="A5" s="1286" t="s">
        <v>1185</v>
      </c>
      <c r="B5" s="1283"/>
      <c r="C5" s="1283"/>
      <c r="D5" s="1283"/>
      <c r="E5" s="1283"/>
      <c r="F5" s="1283"/>
      <c r="G5" s="1283"/>
      <c r="H5" s="1283"/>
      <c r="I5" s="1282"/>
    </row>
    <row r="6" spans="1:9" ht="18.75" x14ac:dyDescent="0.15">
      <c r="A6" s="1287" t="s">
        <v>1186</v>
      </c>
      <c r="B6" s="1283"/>
      <c r="C6" s="1283"/>
      <c r="D6" s="1283"/>
      <c r="E6" s="1283"/>
      <c r="F6" s="1283"/>
      <c r="G6" s="1283"/>
      <c r="H6" s="1283"/>
      <c r="I6" s="1283"/>
    </row>
    <row r="7" spans="1:9" ht="18.75" x14ac:dyDescent="0.15">
      <c r="A7" s="1288"/>
      <c r="B7" s="1283"/>
      <c r="C7" s="1283"/>
      <c r="D7" s="1283"/>
      <c r="E7" s="1283"/>
      <c r="F7" s="1283"/>
      <c r="G7" s="1283"/>
      <c r="H7" s="1283"/>
      <c r="I7" s="1283"/>
    </row>
    <row r="8" spans="1:9" ht="18.75" x14ac:dyDescent="0.15">
      <c r="A8" s="1283"/>
      <c r="B8" s="1283"/>
      <c r="C8" s="1283"/>
      <c r="D8" s="1283"/>
      <c r="E8" s="1288" t="s">
        <v>1187</v>
      </c>
      <c r="G8" s="1283"/>
      <c r="H8" s="1283"/>
      <c r="I8" s="1283"/>
    </row>
    <row r="9" spans="1:9" ht="18.75" x14ac:dyDescent="0.15">
      <c r="A9" s="1283"/>
      <c r="B9" s="1283"/>
      <c r="C9" s="1283"/>
      <c r="D9" s="1283"/>
      <c r="E9" s="1288" t="s">
        <v>1188</v>
      </c>
      <c r="G9" s="1283"/>
      <c r="H9" s="1283"/>
      <c r="I9" s="1283"/>
    </row>
    <row r="10" spans="1:9" ht="18.75" x14ac:dyDescent="0.15">
      <c r="A10" s="1283"/>
      <c r="B10" s="1283"/>
      <c r="C10" s="1283"/>
      <c r="D10" s="1283"/>
      <c r="E10" s="1288" t="s">
        <v>1189</v>
      </c>
      <c r="G10" s="1283"/>
      <c r="H10" s="1283"/>
      <c r="I10" s="1289" t="s">
        <v>1190</v>
      </c>
    </row>
    <row r="11" spans="1:9" ht="18.75" x14ac:dyDescent="0.15">
      <c r="A11" s="1288"/>
      <c r="B11" s="1283"/>
      <c r="C11" s="1283"/>
      <c r="D11" s="1283"/>
      <c r="E11" s="1283"/>
      <c r="F11" s="1283"/>
      <c r="G11" s="1283"/>
      <c r="H11" s="1283"/>
      <c r="I11" s="1283"/>
    </row>
    <row r="12" spans="1:9" ht="18.75" x14ac:dyDescent="0.15">
      <c r="A12" s="1288"/>
      <c r="B12" s="1283"/>
      <c r="C12" s="1283"/>
      <c r="D12" s="1283"/>
      <c r="E12" s="1283"/>
      <c r="F12" s="1283"/>
      <c r="G12" s="1283"/>
      <c r="H12" s="1283"/>
      <c r="I12" s="1283"/>
    </row>
    <row r="13" spans="1:9" ht="71.25" customHeight="1" x14ac:dyDescent="0.15">
      <c r="A13" s="1290" t="s">
        <v>1191</v>
      </c>
      <c r="B13" s="1290"/>
      <c r="C13" s="1290"/>
      <c r="D13" s="1290"/>
      <c r="E13" s="1290"/>
      <c r="F13" s="1290"/>
      <c r="G13" s="1290"/>
      <c r="H13" s="1290"/>
      <c r="I13" s="1290"/>
    </row>
    <row r="14" spans="1:9" ht="18.75" x14ac:dyDescent="0.15">
      <c r="A14" s="1291"/>
      <c r="B14" s="1291"/>
      <c r="C14" s="1291"/>
      <c r="D14" s="1291"/>
      <c r="E14" s="1291"/>
      <c r="F14" s="1291"/>
      <c r="G14" s="1291"/>
      <c r="H14" s="1291"/>
      <c r="I14" s="1291"/>
    </row>
    <row r="15" spans="1:9" ht="18.75" x14ac:dyDescent="0.15">
      <c r="A15" s="1283"/>
      <c r="B15" s="1283"/>
      <c r="C15" s="1283"/>
      <c r="D15" s="1283"/>
      <c r="E15" s="1282" t="s">
        <v>1192</v>
      </c>
      <c r="F15" s="1283"/>
      <c r="G15" s="1283"/>
      <c r="H15" s="1283"/>
      <c r="I15" s="1283"/>
    </row>
    <row r="16" spans="1:9" ht="18.75" x14ac:dyDescent="0.15">
      <c r="A16" s="1288"/>
      <c r="B16" s="1283"/>
      <c r="C16" s="1283"/>
      <c r="D16" s="1283"/>
      <c r="E16" s="1283"/>
      <c r="F16" s="1283"/>
      <c r="G16" s="1283"/>
      <c r="H16" s="1283"/>
      <c r="I16" s="1283"/>
    </row>
    <row r="17" spans="1:9" ht="18.75" x14ac:dyDescent="0.15">
      <c r="A17" s="1292" t="s">
        <v>1193</v>
      </c>
      <c r="B17" s="1292"/>
      <c r="C17" s="1292"/>
      <c r="D17" s="1292"/>
      <c r="E17" s="1292"/>
      <c r="F17" s="1292"/>
      <c r="G17" s="1292"/>
      <c r="H17" s="1292"/>
      <c r="I17" s="1292"/>
    </row>
    <row r="18" spans="1:9" ht="18.75" x14ac:dyDescent="0.15">
      <c r="A18" s="1293" t="s">
        <v>1194</v>
      </c>
      <c r="B18" s="1293"/>
      <c r="C18" s="1293"/>
      <c r="D18" s="1293"/>
      <c r="E18" s="1293"/>
      <c r="F18" s="1293"/>
      <c r="G18" s="1293"/>
      <c r="H18" s="1293"/>
      <c r="I18" s="1293"/>
    </row>
    <row r="19" spans="1:9" ht="18.75" x14ac:dyDescent="0.15">
      <c r="A19" s="1293" t="s">
        <v>1195</v>
      </c>
      <c r="B19" s="1293"/>
      <c r="C19" s="1293"/>
      <c r="D19" s="1293"/>
      <c r="E19" s="1293"/>
      <c r="F19" s="1293"/>
      <c r="G19" s="1293"/>
      <c r="H19" s="1293"/>
      <c r="I19" s="1293"/>
    </row>
    <row r="20" spans="1:9" ht="18.75" x14ac:dyDescent="0.15">
      <c r="A20" s="1292" t="s">
        <v>1196</v>
      </c>
      <c r="B20" s="1292"/>
      <c r="C20" s="1292"/>
      <c r="D20" s="1292"/>
      <c r="E20" s="1292"/>
      <c r="F20" s="1292"/>
      <c r="G20" s="1292"/>
      <c r="H20" s="1292"/>
      <c r="I20" s="1292"/>
    </row>
    <row r="21" spans="1:9" ht="18.75" x14ac:dyDescent="0.15">
      <c r="A21" s="1293" t="s">
        <v>1197</v>
      </c>
      <c r="B21" s="1293"/>
      <c r="C21" s="1293"/>
      <c r="D21" s="1293"/>
      <c r="E21" s="1293"/>
      <c r="F21" s="1293"/>
      <c r="G21" s="1293"/>
      <c r="H21" s="1293"/>
      <c r="I21" s="1293"/>
    </row>
    <row r="22" spans="1:9" ht="18.75" x14ac:dyDescent="0.15">
      <c r="A22" s="1293" t="s">
        <v>1198</v>
      </c>
      <c r="B22" s="1293"/>
      <c r="C22" s="1293"/>
      <c r="D22" s="1293"/>
      <c r="E22" s="1293"/>
      <c r="F22" s="1293"/>
      <c r="G22" s="1293"/>
      <c r="H22" s="1293"/>
      <c r="I22" s="1293"/>
    </row>
    <row r="23" spans="1:9" ht="18.75" x14ac:dyDescent="0.15">
      <c r="A23" s="1292" t="s">
        <v>1199</v>
      </c>
      <c r="B23" s="1292"/>
      <c r="C23" s="1292"/>
      <c r="D23" s="1292"/>
      <c r="E23" s="1292"/>
      <c r="F23" s="1292"/>
      <c r="G23" s="1292"/>
      <c r="H23" s="1292"/>
      <c r="I23" s="1292"/>
    </row>
    <row r="24" spans="1:9" ht="18.75" x14ac:dyDescent="0.15">
      <c r="A24" s="1288"/>
      <c r="B24" s="1283"/>
      <c r="C24" s="1283"/>
      <c r="D24" s="1283"/>
      <c r="E24" s="1283"/>
      <c r="F24" s="1283"/>
      <c r="G24" s="1283"/>
      <c r="H24" s="1283"/>
      <c r="I24" s="1283"/>
    </row>
  </sheetData>
  <mergeCells count="8">
    <mergeCell ref="A22:I22"/>
    <mergeCell ref="A23:I23"/>
    <mergeCell ref="A13:I13"/>
    <mergeCell ref="A17:I17"/>
    <mergeCell ref="A18:I18"/>
    <mergeCell ref="A19:I19"/>
    <mergeCell ref="A20:I20"/>
    <mergeCell ref="A21:I21"/>
  </mergeCells>
  <phoneticPr fontId="5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F538-6860-4DE0-9EBE-D2E134EF06CC}">
  <dimension ref="A1:I22"/>
  <sheetViews>
    <sheetView workbookViewId="0">
      <selection activeCell="F25" sqref="F25"/>
    </sheetView>
  </sheetViews>
  <sheetFormatPr defaultRowHeight="13.5" x14ac:dyDescent="0.15"/>
  <sheetData>
    <row r="1" spans="1:9" ht="19.5" x14ac:dyDescent="0.4">
      <c r="A1" s="1283"/>
      <c r="B1" s="1283"/>
      <c r="C1" s="1283"/>
      <c r="D1" s="1283"/>
      <c r="E1" s="1283"/>
      <c r="F1" s="1283"/>
      <c r="G1" s="1294" t="s">
        <v>1200</v>
      </c>
      <c r="H1" s="1294"/>
      <c r="I1" s="1294"/>
    </row>
    <row r="2" spans="1:9" ht="19.5" x14ac:dyDescent="0.15">
      <c r="A2" s="1295"/>
      <c r="B2" s="1283"/>
      <c r="C2" s="1283"/>
      <c r="D2" s="1283"/>
      <c r="E2" s="1283"/>
      <c r="F2" s="1283"/>
      <c r="G2" s="1283"/>
      <c r="H2" s="1283"/>
      <c r="I2" s="1283"/>
    </row>
    <row r="3" spans="1:9" x14ac:dyDescent="0.15">
      <c r="A3" s="1296" t="s">
        <v>1201</v>
      </c>
      <c r="B3" s="1296"/>
      <c r="C3" s="1296"/>
      <c r="D3" s="1296"/>
      <c r="E3" s="1296"/>
      <c r="F3" s="1296"/>
      <c r="G3" s="1296"/>
      <c r="H3" s="1296"/>
      <c r="I3" s="1296"/>
    </row>
    <row r="4" spans="1:9" x14ac:dyDescent="0.15">
      <c r="A4" s="1296"/>
      <c r="B4" s="1296"/>
      <c r="C4" s="1296"/>
      <c r="D4" s="1296"/>
      <c r="E4" s="1296"/>
      <c r="F4" s="1296"/>
      <c r="G4" s="1296"/>
      <c r="H4" s="1296"/>
      <c r="I4" s="1296"/>
    </row>
    <row r="5" spans="1:9" ht="18.75" x14ac:dyDescent="0.15">
      <c r="A5" s="1283"/>
      <c r="B5" s="1283"/>
      <c r="C5" s="1283"/>
      <c r="D5" s="1283"/>
      <c r="E5" s="1283"/>
      <c r="F5" s="1283"/>
      <c r="G5" s="1283"/>
      <c r="H5" s="1283"/>
      <c r="I5" s="1283"/>
    </row>
    <row r="6" spans="1:9" ht="19.5" x14ac:dyDescent="0.15">
      <c r="A6" s="1297" t="s">
        <v>1202</v>
      </c>
      <c r="B6" s="1297"/>
      <c r="C6" s="1297"/>
      <c r="D6" s="1297"/>
      <c r="E6" s="1297"/>
      <c r="F6" s="1297"/>
      <c r="G6" s="1297"/>
      <c r="H6" s="1297"/>
      <c r="I6" s="1297"/>
    </row>
    <row r="7" spans="1:9" ht="19.5" x14ac:dyDescent="0.15">
      <c r="A7" s="1297"/>
      <c r="B7" s="1297"/>
      <c r="C7" s="1297"/>
      <c r="D7" s="1297"/>
      <c r="E7" s="1297"/>
      <c r="F7" s="1297"/>
      <c r="G7" s="1297"/>
      <c r="H7" s="1297"/>
      <c r="I7" s="1297"/>
    </row>
    <row r="8" spans="1:9" ht="19.5" x14ac:dyDescent="0.15">
      <c r="A8" s="1297"/>
      <c r="B8" s="1297"/>
      <c r="C8" s="1297"/>
      <c r="D8" s="1297"/>
      <c r="E8" s="1298" t="s">
        <v>1203</v>
      </c>
      <c r="F8" s="1299"/>
      <c r="G8" s="1297"/>
      <c r="H8" s="1297"/>
      <c r="I8" s="1297"/>
    </row>
    <row r="9" spans="1:9" ht="19.5" x14ac:dyDescent="0.15">
      <c r="A9" s="1297"/>
      <c r="B9" s="1297"/>
      <c r="C9" s="1297"/>
      <c r="D9" s="1297"/>
      <c r="E9" s="1298" t="s">
        <v>1204</v>
      </c>
      <c r="F9" s="1299"/>
      <c r="G9" s="1297"/>
      <c r="H9" s="1297"/>
      <c r="I9" s="1297"/>
    </row>
    <row r="10" spans="1:9" ht="19.5" x14ac:dyDescent="0.15">
      <c r="A10" s="1300"/>
      <c r="B10" s="1297"/>
      <c r="C10" s="1297"/>
      <c r="D10" s="1297"/>
      <c r="E10" s="1298" t="s">
        <v>1205</v>
      </c>
      <c r="F10" s="1299"/>
      <c r="G10" s="1297"/>
      <c r="H10" s="1297"/>
      <c r="I10" s="1301" t="s">
        <v>1206</v>
      </c>
    </row>
    <row r="11" spans="1:9" ht="19.5" x14ac:dyDescent="0.15">
      <c r="A11" s="1300"/>
      <c r="B11" s="1297"/>
      <c r="C11" s="1297"/>
      <c r="D11" s="1297"/>
      <c r="E11" s="1297"/>
      <c r="F11" s="1297"/>
      <c r="G11" s="1297"/>
      <c r="H11" s="1297"/>
      <c r="I11" s="1297"/>
    </row>
    <row r="12" spans="1:9" ht="19.5" x14ac:dyDescent="0.15">
      <c r="A12" s="1297"/>
      <c r="B12" s="1297"/>
      <c r="C12" s="1297"/>
      <c r="D12" s="1297"/>
      <c r="E12" s="1297"/>
      <c r="F12" s="1297"/>
      <c r="G12" s="1297"/>
      <c r="H12" s="1297"/>
      <c r="I12" s="1297"/>
    </row>
    <row r="13" spans="1:9" ht="19.5" x14ac:dyDescent="0.15">
      <c r="A13" s="1297"/>
      <c r="B13" s="1297"/>
      <c r="C13" s="1297"/>
      <c r="D13" s="1297"/>
      <c r="E13" s="1297"/>
      <c r="F13" s="1297"/>
      <c r="G13" s="1297"/>
      <c r="H13" s="1297"/>
      <c r="I13" s="1297"/>
    </row>
    <row r="14" spans="1:9" ht="19.5" x14ac:dyDescent="0.15">
      <c r="A14" s="1302" t="s">
        <v>1207</v>
      </c>
      <c r="B14" s="1302"/>
      <c r="C14" s="1302"/>
      <c r="D14" s="1302"/>
      <c r="E14" s="1302"/>
      <c r="F14" s="1302"/>
      <c r="G14" s="1302"/>
      <c r="H14" s="1302"/>
      <c r="I14" s="1302"/>
    </row>
    <row r="15" spans="1:9" ht="19.5" x14ac:dyDescent="0.15">
      <c r="A15" s="1300"/>
      <c r="B15" s="1297"/>
      <c r="C15" s="1297"/>
      <c r="D15" s="1297"/>
      <c r="E15" s="1297"/>
      <c r="F15" s="1297"/>
      <c r="G15" s="1297"/>
      <c r="H15" s="1297"/>
      <c r="I15" s="1297"/>
    </row>
    <row r="16" spans="1:9" ht="19.5" x14ac:dyDescent="0.15">
      <c r="A16" s="1303" t="s">
        <v>1208</v>
      </c>
      <c r="B16" s="1303"/>
      <c r="C16" s="1303"/>
      <c r="D16" s="1303"/>
      <c r="E16" s="1303"/>
      <c r="F16" s="1303"/>
      <c r="G16" s="1303"/>
      <c r="H16" s="1303"/>
      <c r="I16" s="1303"/>
    </row>
    <row r="17" spans="1:9" ht="19.5" x14ac:dyDescent="0.15">
      <c r="A17" s="1300"/>
      <c r="B17" s="1297"/>
      <c r="C17" s="1297"/>
      <c r="D17" s="1297"/>
      <c r="E17" s="1297"/>
      <c r="F17" s="1297"/>
      <c r="G17" s="1297"/>
      <c r="H17" s="1297"/>
      <c r="I17" s="1297"/>
    </row>
    <row r="18" spans="1:9" ht="19.5" x14ac:dyDescent="0.15">
      <c r="A18" s="1303" t="s">
        <v>1209</v>
      </c>
      <c r="B18" s="1303"/>
      <c r="C18" s="1303"/>
      <c r="D18" s="1303"/>
      <c r="E18" s="1303"/>
      <c r="F18" s="1303"/>
      <c r="G18" s="1303"/>
      <c r="H18" s="1303"/>
      <c r="I18" s="1303"/>
    </row>
    <row r="19" spans="1:9" ht="19.5" x14ac:dyDescent="0.15">
      <c r="A19" s="1303" t="s">
        <v>1210</v>
      </c>
      <c r="B19" s="1303"/>
      <c r="C19" s="1303"/>
      <c r="D19" s="1303"/>
      <c r="E19" s="1303"/>
      <c r="F19" s="1303"/>
      <c r="G19" s="1303"/>
      <c r="H19" s="1303"/>
      <c r="I19" s="1303"/>
    </row>
    <row r="20" spans="1:9" ht="19.5" x14ac:dyDescent="0.15">
      <c r="A20" s="1303" t="s">
        <v>1211</v>
      </c>
      <c r="B20" s="1303"/>
      <c r="C20" s="1303"/>
      <c r="D20" s="1303"/>
      <c r="E20" s="1303"/>
      <c r="F20" s="1303"/>
      <c r="G20" s="1303"/>
      <c r="H20" s="1303"/>
      <c r="I20" s="1303"/>
    </row>
    <row r="21" spans="1:9" ht="19.5" x14ac:dyDescent="0.15">
      <c r="A21" s="1297"/>
      <c r="B21" s="1297"/>
      <c r="C21" s="1297"/>
      <c r="D21" s="1297"/>
      <c r="E21" s="1297"/>
      <c r="F21" s="1297"/>
      <c r="G21" s="1297"/>
      <c r="H21" s="1297"/>
      <c r="I21" s="1297"/>
    </row>
    <row r="22" spans="1:9" ht="14.25" x14ac:dyDescent="0.15">
      <c r="A22" s="1299"/>
      <c r="B22" s="1299"/>
      <c r="C22" s="1299"/>
      <c r="D22" s="1299"/>
      <c r="E22" s="1299"/>
      <c r="F22" s="1299"/>
      <c r="G22" s="1299"/>
      <c r="H22" s="1299"/>
      <c r="I22" s="1299"/>
    </row>
  </sheetData>
  <mergeCells count="7">
    <mergeCell ref="A20:I20"/>
    <mergeCell ref="G1:I1"/>
    <mergeCell ref="A3:I4"/>
    <mergeCell ref="A14:I14"/>
    <mergeCell ref="A16:I16"/>
    <mergeCell ref="A18:I18"/>
    <mergeCell ref="A19:I19"/>
  </mergeCells>
  <phoneticPr fontId="5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heetViews>
  <sheetFormatPr defaultColWidth="8.75" defaultRowHeight="18.75" x14ac:dyDescent="0.15"/>
  <cols>
    <col min="1" max="1" width="38.25" style="134" bestFit="1" customWidth="1"/>
    <col min="2" max="2" width="9.5" style="134" customWidth="1"/>
    <col min="3" max="3" width="20.625" style="134" customWidth="1"/>
    <col min="4" max="4" width="8.75" style="134" customWidth="1"/>
    <col min="5" max="5" width="17.5" style="134" bestFit="1" customWidth="1"/>
    <col min="6" max="6" width="16.125" style="134" bestFit="1" customWidth="1"/>
    <col min="7" max="7" width="20.625" style="134" customWidth="1"/>
    <col min="8" max="8" width="8.75" style="134" customWidth="1"/>
    <col min="9" max="9" width="13.875" style="134" bestFit="1" customWidth="1"/>
    <col min="10" max="10" width="9.625" style="134" bestFit="1" customWidth="1"/>
    <col min="11" max="11" width="20.625" style="134" customWidth="1"/>
    <col min="12" max="12" width="8.75" style="134" customWidth="1"/>
    <col min="13" max="13" width="26.5" style="134" bestFit="1" customWidth="1"/>
    <col min="14" max="14" width="8.875" style="134" bestFit="1" customWidth="1"/>
    <col min="15" max="15" width="20.625" style="134" customWidth="1"/>
    <col min="16" max="16" width="8.75" style="134" customWidth="1"/>
    <col min="17" max="17" width="28.625" style="134" bestFit="1" customWidth="1"/>
    <col min="18" max="18" width="15.75" style="134" bestFit="1" customWidth="1"/>
    <col min="19" max="19" width="20.625" style="134" customWidth="1"/>
    <col min="20" max="20" width="8.75" style="134" customWidth="1"/>
    <col min="21" max="16384" width="8.75" style="134"/>
  </cols>
  <sheetData>
    <row r="1" spans="1:19" x14ac:dyDescent="0.15">
      <c r="A1" s="142" t="s">
        <v>861</v>
      </c>
      <c r="B1" s="143"/>
      <c r="C1" s="137"/>
      <c r="E1" s="142" t="s">
        <v>862</v>
      </c>
      <c r="F1" s="143"/>
      <c r="G1" s="137"/>
      <c r="I1" s="142" t="s">
        <v>863</v>
      </c>
      <c r="J1" s="143"/>
      <c r="K1" s="137"/>
      <c r="M1" s="142" t="s">
        <v>864</v>
      </c>
      <c r="N1" s="143"/>
      <c r="O1" s="137"/>
      <c r="Q1" s="142" t="s">
        <v>865</v>
      </c>
      <c r="R1" s="143"/>
      <c r="S1" s="137"/>
    </row>
    <row r="2" spans="1:19" customFormat="1" x14ac:dyDescent="0.15">
      <c r="A2" s="142" t="s">
        <v>866</v>
      </c>
      <c r="B2" s="137"/>
      <c r="C2" s="243"/>
      <c r="E2" s="144" t="s">
        <v>867</v>
      </c>
      <c r="F2" s="137"/>
      <c r="G2" s="243"/>
      <c r="I2" s="145" t="s">
        <v>868</v>
      </c>
      <c r="J2" s="146" t="s">
        <v>869</v>
      </c>
      <c r="K2" s="243"/>
      <c r="M2" s="145" t="s">
        <v>870</v>
      </c>
      <c r="N2" s="146">
        <v>1</v>
      </c>
      <c r="O2" s="243"/>
      <c r="Q2" s="146" t="s">
        <v>871</v>
      </c>
      <c r="R2" s="146" t="s">
        <v>872</v>
      </c>
      <c r="S2" s="243"/>
    </row>
    <row r="3" spans="1:19" x14ac:dyDescent="0.15">
      <c r="A3" s="142" t="s">
        <v>873</v>
      </c>
      <c r="B3" s="137"/>
      <c r="C3" s="243"/>
      <c r="E3" s="147"/>
      <c r="F3" s="146" t="s">
        <v>874</v>
      </c>
      <c r="G3" s="243"/>
      <c r="I3" s="148"/>
      <c r="J3" s="146" t="s">
        <v>875</v>
      </c>
      <c r="K3" s="243"/>
      <c r="M3" s="147"/>
      <c r="N3" s="146">
        <v>2</v>
      </c>
      <c r="O3" s="243"/>
      <c r="Q3" s="145" t="s">
        <v>876</v>
      </c>
      <c r="R3" s="146" t="s">
        <v>877</v>
      </c>
      <c r="S3" s="243"/>
    </row>
    <row r="4" spans="1:19" x14ac:dyDescent="0.15">
      <c r="A4" s="142" t="s">
        <v>878</v>
      </c>
      <c r="B4" s="137"/>
      <c r="C4" s="243"/>
      <c r="E4" s="145" t="s">
        <v>879</v>
      </c>
      <c r="F4" s="146" t="s">
        <v>880</v>
      </c>
      <c r="G4" s="243"/>
      <c r="I4" s="147"/>
      <c r="J4" s="146" t="s">
        <v>881</v>
      </c>
      <c r="K4" s="243"/>
      <c r="Q4" s="147"/>
      <c r="R4" s="146" t="s">
        <v>882</v>
      </c>
      <c r="S4" s="243"/>
    </row>
    <row r="5" spans="1:19" x14ac:dyDescent="0.15">
      <c r="A5" s="142" t="s">
        <v>883</v>
      </c>
      <c r="B5" s="137"/>
      <c r="C5" s="243"/>
      <c r="E5" s="148"/>
      <c r="F5" s="146" t="s">
        <v>884</v>
      </c>
      <c r="G5" s="243"/>
      <c r="I5" s="142" t="s">
        <v>885</v>
      </c>
      <c r="J5" s="137"/>
      <c r="K5" s="139"/>
      <c r="Q5" s="145" t="s">
        <v>886</v>
      </c>
      <c r="R5" s="146" t="s">
        <v>887</v>
      </c>
      <c r="S5" s="243"/>
    </row>
    <row r="6" spans="1:19" x14ac:dyDescent="0.15">
      <c r="A6" s="142" t="s">
        <v>888</v>
      </c>
      <c r="B6" s="137"/>
      <c r="C6" s="243"/>
      <c r="E6" s="148"/>
      <c r="F6" s="146" t="s">
        <v>889</v>
      </c>
      <c r="G6" s="243"/>
      <c r="I6" s="145" t="s">
        <v>890</v>
      </c>
      <c r="J6" s="146" t="s">
        <v>891</v>
      </c>
      <c r="K6" s="139"/>
      <c r="Q6" s="147"/>
      <c r="R6" s="146" t="s">
        <v>892</v>
      </c>
      <c r="S6" s="243"/>
    </row>
    <row r="7" spans="1:19" x14ac:dyDescent="0.15">
      <c r="A7" s="142" t="s">
        <v>893</v>
      </c>
      <c r="B7" s="137"/>
      <c r="C7" s="243"/>
      <c r="E7" s="148"/>
      <c r="F7" s="146" t="s">
        <v>894</v>
      </c>
      <c r="G7" s="243"/>
      <c r="I7" s="147"/>
      <c r="J7" s="146" t="s">
        <v>895</v>
      </c>
      <c r="K7" s="139"/>
      <c r="Q7" s="145" t="s">
        <v>896</v>
      </c>
      <c r="R7" s="146" t="s">
        <v>897</v>
      </c>
      <c r="S7" s="243"/>
    </row>
    <row r="8" spans="1:19" x14ac:dyDescent="0.15">
      <c r="A8" s="142" t="s">
        <v>898</v>
      </c>
      <c r="B8" s="137"/>
      <c r="C8" s="243"/>
      <c r="E8" s="148"/>
      <c r="F8" s="146" t="s">
        <v>899</v>
      </c>
      <c r="G8" s="243"/>
      <c r="I8" s="142" t="s">
        <v>900</v>
      </c>
      <c r="J8" s="137"/>
      <c r="K8" s="243"/>
      <c r="Q8" s="148"/>
      <c r="R8" s="146" t="s">
        <v>901</v>
      </c>
      <c r="S8" s="243"/>
    </row>
    <row r="9" spans="1:19" x14ac:dyDescent="0.15">
      <c r="A9" s="142" t="s">
        <v>902</v>
      </c>
      <c r="B9" s="137"/>
      <c r="C9" s="138"/>
      <c r="E9" s="147"/>
      <c r="F9" s="146" t="s">
        <v>903</v>
      </c>
      <c r="G9" s="243"/>
      <c r="I9" s="142" t="s">
        <v>904</v>
      </c>
      <c r="J9" s="137"/>
      <c r="K9" s="139"/>
      <c r="Q9" s="147"/>
      <c r="R9" s="146" t="s">
        <v>905</v>
      </c>
      <c r="S9" s="243"/>
    </row>
    <row r="10" spans="1:19" x14ac:dyDescent="0.15">
      <c r="A10" s="142" t="s">
        <v>906</v>
      </c>
      <c r="B10" s="137"/>
      <c r="C10" s="139"/>
      <c r="E10" s="142" t="s">
        <v>907</v>
      </c>
      <c r="F10" s="137"/>
      <c r="G10" s="243"/>
    </row>
    <row r="11" spans="1:19" x14ac:dyDescent="0.15">
      <c r="A11" s="142" t="s">
        <v>908</v>
      </c>
      <c r="B11" s="137"/>
      <c r="C11" s="243"/>
      <c r="E11" s="142" t="s">
        <v>909</v>
      </c>
      <c r="F11" s="137"/>
      <c r="G11" s="243"/>
    </row>
    <row r="12" spans="1:19" x14ac:dyDescent="0.15">
      <c r="E12" s="142" t="s">
        <v>910</v>
      </c>
      <c r="F12" s="137"/>
      <c r="G12" s="243"/>
    </row>
    <row r="13" spans="1:19" x14ac:dyDescent="0.15">
      <c r="E13" s="142" t="s">
        <v>911</v>
      </c>
      <c r="F13" s="137"/>
      <c r="G13" s="243"/>
    </row>
    <row r="14" spans="1:19" x14ac:dyDescent="0.15">
      <c r="E14" s="145" t="s">
        <v>912</v>
      </c>
      <c r="F14" s="146" t="s">
        <v>913</v>
      </c>
      <c r="G14" s="139"/>
    </row>
    <row r="15" spans="1:19" x14ac:dyDescent="0.15">
      <c r="E15" s="147"/>
      <c r="F15" s="146" t="s">
        <v>914</v>
      </c>
      <c r="G15" s="243"/>
    </row>
    <row r="16" spans="1:19" x14ac:dyDescent="0.15">
      <c r="E16" s="146" t="s">
        <v>915</v>
      </c>
      <c r="F16" s="146" t="s">
        <v>916</v>
      </c>
      <c r="G16" s="138"/>
    </row>
    <row r="17" spans="5:7" x14ac:dyDescent="0.15">
      <c r="E17" s="142" t="s">
        <v>917</v>
      </c>
      <c r="F17" s="137"/>
      <c r="G17" s="243"/>
    </row>
    <row r="18" spans="5:7" x14ac:dyDescent="0.15">
      <c r="E18" s="142" t="s">
        <v>918</v>
      </c>
      <c r="F18" s="137"/>
      <c r="G18" s="243"/>
    </row>
    <row r="19" spans="5:7" x14ac:dyDescent="0.15">
      <c r="E19" s="145" t="s">
        <v>919</v>
      </c>
      <c r="F19" s="146" t="s">
        <v>920</v>
      </c>
      <c r="G19" s="243"/>
    </row>
    <row r="20" spans="5:7" x14ac:dyDescent="0.15">
      <c r="E20" s="148"/>
      <c r="F20" s="146" t="s">
        <v>921</v>
      </c>
      <c r="G20" s="243"/>
    </row>
    <row r="21" spans="5:7" x14ac:dyDescent="0.15">
      <c r="E21" s="147"/>
      <c r="F21" s="146" t="s">
        <v>922</v>
      </c>
      <c r="G21" s="243"/>
    </row>
  </sheetData>
  <phoneticPr fontId="5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sqref="A1:BB1"/>
      <selection pane="bottomLeft"/>
    </sheetView>
  </sheetViews>
  <sheetFormatPr defaultColWidth="8.75" defaultRowHeight="18.75" x14ac:dyDescent="0.15"/>
  <cols>
    <col min="1" max="1" width="11.375" style="134" bestFit="1" customWidth="1"/>
    <col min="2" max="2" width="9.25" style="134" bestFit="1" customWidth="1"/>
    <col min="3" max="6" width="20" style="134" bestFit="1" customWidth="1"/>
    <col min="7" max="7" width="5.25" style="134" bestFit="1" customWidth="1"/>
    <col min="8" max="8" width="13" style="134" bestFit="1" customWidth="1"/>
    <col min="9" max="9" width="7.25" style="134" bestFit="1" customWidth="1"/>
    <col min="10" max="10" width="9.25" style="134" bestFit="1" customWidth="1"/>
    <col min="11" max="11" width="11.375" style="134" bestFit="1" customWidth="1"/>
    <col min="12" max="14" width="9.25" style="134" bestFit="1" customWidth="1"/>
    <col min="15" max="15" width="13.5" style="134" bestFit="1" customWidth="1"/>
    <col min="16" max="16" width="5.25" style="134" bestFit="1" customWidth="1"/>
    <col min="17" max="17" width="17.875" style="134" bestFit="1" customWidth="1"/>
    <col min="18" max="18" width="15.75" style="134" bestFit="1" customWidth="1"/>
    <col min="19" max="19" width="15.5" style="134" bestFit="1" customWidth="1"/>
    <col min="20" max="20" width="8.75" style="134" customWidth="1"/>
    <col min="21" max="16384" width="8.75" style="134"/>
  </cols>
  <sheetData>
    <row r="1" spans="1:19" x14ac:dyDescent="0.15">
      <c r="A1" s="145"/>
      <c r="B1" s="142" t="s">
        <v>923</v>
      </c>
      <c r="C1" s="143"/>
      <c r="D1" s="143"/>
      <c r="E1" s="143"/>
      <c r="F1" s="137"/>
      <c r="G1" s="145" t="s">
        <v>924</v>
      </c>
      <c r="H1" s="145" t="s">
        <v>925</v>
      </c>
      <c r="I1" s="144" t="s">
        <v>926</v>
      </c>
      <c r="J1" s="137"/>
      <c r="K1" s="142" t="s">
        <v>927</v>
      </c>
      <c r="L1" s="143"/>
      <c r="M1" s="143"/>
      <c r="N1" s="143"/>
      <c r="O1" s="143"/>
      <c r="P1" s="143"/>
      <c r="Q1" s="143"/>
      <c r="R1" s="137"/>
      <c r="S1" s="145" t="s">
        <v>928</v>
      </c>
    </row>
    <row r="2" spans="1:19" x14ac:dyDescent="0.15">
      <c r="A2" s="147"/>
      <c r="B2" s="146" t="s">
        <v>929</v>
      </c>
      <c r="C2" s="149" t="s">
        <v>1136</v>
      </c>
      <c r="D2" s="149" t="s">
        <v>1135</v>
      </c>
      <c r="E2" s="149" t="s">
        <v>1133</v>
      </c>
      <c r="F2" s="149" t="s">
        <v>1134</v>
      </c>
      <c r="G2" s="147"/>
      <c r="H2" s="147"/>
      <c r="I2" s="147"/>
      <c r="J2" s="146" t="s">
        <v>930</v>
      </c>
      <c r="K2" s="146" t="s">
        <v>931</v>
      </c>
      <c r="L2" s="146" t="s">
        <v>932</v>
      </c>
      <c r="M2" s="146" t="s">
        <v>933</v>
      </c>
      <c r="N2" s="146" t="s">
        <v>934</v>
      </c>
      <c r="O2" s="146" t="s">
        <v>935</v>
      </c>
      <c r="P2" s="146" t="s">
        <v>936</v>
      </c>
      <c r="Q2" s="146" t="s">
        <v>937</v>
      </c>
      <c r="R2" s="146" t="s">
        <v>938</v>
      </c>
      <c r="S2" s="147"/>
    </row>
    <row r="3" spans="1:19" customFormat="1" x14ac:dyDescent="0.15">
      <c r="A3" s="146" t="s">
        <v>939</v>
      </c>
      <c r="B3" s="243"/>
      <c r="C3" s="243"/>
      <c r="D3" s="243"/>
      <c r="E3" s="243"/>
      <c r="F3" s="243"/>
      <c r="G3" s="243"/>
      <c r="H3" s="141"/>
      <c r="I3" s="243"/>
      <c r="J3" s="243"/>
      <c r="K3" s="243"/>
      <c r="L3" s="243"/>
      <c r="M3" s="243"/>
      <c r="N3" s="243"/>
      <c r="O3" s="243"/>
      <c r="P3" s="243"/>
      <c r="Q3" s="243"/>
      <c r="R3" s="243"/>
      <c r="S3" s="243"/>
    </row>
    <row r="4" spans="1:19" x14ac:dyDescent="0.15">
      <c r="A4" s="146" t="s">
        <v>940</v>
      </c>
      <c r="B4" s="243"/>
      <c r="C4" s="243"/>
      <c r="D4" s="243"/>
      <c r="E4" s="243"/>
      <c r="F4" s="243"/>
      <c r="G4" s="243"/>
      <c r="H4" s="141"/>
      <c r="I4" s="243"/>
      <c r="J4" s="243"/>
      <c r="K4" s="243"/>
      <c r="L4" s="243"/>
      <c r="M4" s="243"/>
      <c r="N4" s="243"/>
      <c r="O4" s="243"/>
      <c r="P4" s="243"/>
      <c r="Q4" s="243"/>
      <c r="R4" s="243"/>
      <c r="S4" s="243"/>
    </row>
    <row r="5" spans="1:19" x14ac:dyDescent="0.15">
      <c r="A5" s="146" t="s">
        <v>941</v>
      </c>
      <c r="B5" s="243"/>
      <c r="C5" s="243"/>
      <c r="D5" s="243"/>
      <c r="E5" s="243"/>
      <c r="F5" s="243"/>
      <c r="G5" s="243"/>
      <c r="H5" s="141"/>
      <c r="I5" s="243"/>
      <c r="J5" s="243"/>
      <c r="K5" s="243"/>
      <c r="L5" s="243"/>
      <c r="M5" s="243"/>
      <c r="N5" s="243"/>
      <c r="O5" s="243"/>
      <c r="P5" s="243"/>
      <c r="Q5" s="243"/>
      <c r="R5" s="243"/>
      <c r="S5" s="243"/>
    </row>
    <row r="6" spans="1:19" x14ac:dyDescent="0.15">
      <c r="A6" s="146"/>
      <c r="B6" s="243"/>
      <c r="C6" s="243"/>
      <c r="D6" s="243"/>
      <c r="E6" s="243"/>
      <c r="F6" s="243"/>
      <c r="G6" s="243"/>
      <c r="H6" s="140"/>
      <c r="I6" s="243"/>
      <c r="J6" s="243"/>
      <c r="K6" s="243"/>
      <c r="L6" s="243"/>
      <c r="M6" s="243"/>
      <c r="N6" s="243"/>
      <c r="O6" s="243"/>
      <c r="P6" s="243"/>
      <c r="Q6" s="243"/>
      <c r="R6" s="243"/>
      <c r="S6" s="243"/>
    </row>
    <row r="7" spans="1:19" x14ac:dyDescent="0.15">
      <c r="A7" s="146"/>
      <c r="B7" s="243"/>
      <c r="C7" s="243"/>
      <c r="D7" s="243"/>
      <c r="E7" s="243"/>
      <c r="F7" s="243"/>
      <c r="G7" s="243"/>
      <c r="H7" s="140"/>
      <c r="I7" s="243"/>
      <c r="J7" s="243"/>
      <c r="K7" s="243"/>
      <c r="L7" s="243"/>
      <c r="M7" s="243"/>
      <c r="N7" s="243"/>
      <c r="O7" s="243"/>
      <c r="P7" s="243"/>
      <c r="Q7" s="243"/>
      <c r="R7" s="243"/>
      <c r="S7" s="243"/>
    </row>
    <row r="8" spans="1:19" x14ac:dyDescent="0.15">
      <c r="A8" s="146"/>
      <c r="B8" s="243"/>
      <c r="C8" s="243"/>
      <c r="D8" s="243"/>
      <c r="E8" s="243"/>
      <c r="F8" s="243"/>
      <c r="G8" s="243"/>
      <c r="H8" s="140"/>
      <c r="I8" s="243"/>
      <c r="J8" s="243"/>
      <c r="K8" s="243"/>
      <c r="L8" s="243"/>
      <c r="M8" s="243"/>
      <c r="N8" s="243"/>
      <c r="O8" s="243"/>
      <c r="P8" s="243"/>
      <c r="Q8" s="243"/>
      <c r="R8" s="243"/>
      <c r="S8" s="243"/>
    </row>
    <row r="9" spans="1:19" x14ac:dyDescent="0.15">
      <c r="A9" s="146"/>
      <c r="B9" s="243"/>
      <c r="C9" s="243"/>
      <c r="D9" s="243"/>
      <c r="E9" s="243"/>
      <c r="F9" s="243"/>
      <c r="G9" s="243"/>
      <c r="H9" s="140"/>
      <c r="I9" s="243"/>
      <c r="J9" s="243"/>
      <c r="K9" s="243"/>
      <c r="L9" s="243"/>
      <c r="M9" s="243"/>
      <c r="N9" s="243"/>
      <c r="O9" s="243"/>
      <c r="P9" s="243"/>
      <c r="Q9" s="243"/>
      <c r="R9" s="243"/>
      <c r="S9" s="243"/>
    </row>
    <row r="10" spans="1:19" x14ac:dyDescent="0.15">
      <c r="A10" s="146"/>
      <c r="B10" s="243"/>
      <c r="C10" s="243"/>
      <c r="D10" s="243"/>
      <c r="E10" s="243"/>
      <c r="F10" s="243"/>
      <c r="G10" s="243"/>
      <c r="H10" s="140"/>
      <c r="I10" s="243"/>
      <c r="J10" s="243"/>
      <c r="K10" s="243"/>
      <c r="L10" s="243"/>
      <c r="M10" s="243"/>
      <c r="N10" s="243"/>
      <c r="O10" s="243"/>
      <c r="P10" s="243"/>
      <c r="Q10" s="243"/>
      <c r="R10" s="243"/>
      <c r="S10" s="243"/>
    </row>
    <row r="11" spans="1:19" x14ac:dyDescent="0.15">
      <c r="A11" s="146"/>
      <c r="B11" s="243"/>
      <c r="C11" s="243"/>
      <c r="D11" s="243"/>
      <c r="E11" s="243"/>
      <c r="F11" s="243"/>
      <c r="G11" s="243"/>
      <c r="H11" s="140"/>
      <c r="I11" s="243"/>
      <c r="J11" s="243"/>
      <c r="K11" s="243"/>
      <c r="L11" s="243"/>
      <c r="M11" s="243"/>
      <c r="N11" s="243"/>
      <c r="O11" s="243"/>
      <c r="P11" s="243"/>
      <c r="Q11" s="243"/>
      <c r="R11" s="243"/>
      <c r="S11" s="243"/>
    </row>
    <row r="12" spans="1:19" x14ac:dyDescent="0.15">
      <c r="A12" s="146"/>
      <c r="B12" s="243"/>
      <c r="C12" s="243"/>
      <c r="D12" s="243"/>
      <c r="E12" s="243"/>
      <c r="F12" s="243"/>
      <c r="G12" s="243"/>
      <c r="H12" s="140"/>
      <c r="I12" s="243"/>
      <c r="J12" s="243"/>
      <c r="K12" s="243"/>
      <c r="L12" s="243"/>
      <c r="M12" s="243"/>
      <c r="N12" s="243"/>
      <c r="O12" s="243"/>
      <c r="P12" s="243"/>
      <c r="Q12" s="243"/>
      <c r="R12" s="243"/>
      <c r="S12" s="243"/>
    </row>
    <row r="13" spans="1:19" x14ac:dyDescent="0.15">
      <c r="A13" s="146"/>
      <c r="B13" s="243"/>
      <c r="C13" s="243"/>
      <c r="D13" s="243"/>
      <c r="E13" s="243"/>
      <c r="F13" s="243"/>
      <c r="G13" s="243"/>
      <c r="H13" s="140"/>
      <c r="I13" s="243"/>
      <c r="J13" s="243"/>
      <c r="K13" s="243"/>
      <c r="L13" s="243"/>
      <c r="M13" s="243"/>
      <c r="N13" s="243"/>
      <c r="O13" s="243"/>
      <c r="P13" s="243"/>
      <c r="Q13" s="243"/>
      <c r="R13" s="243"/>
      <c r="S13" s="243"/>
    </row>
    <row r="14" spans="1:19" x14ac:dyDescent="0.15">
      <c r="A14" s="146"/>
      <c r="B14" s="243"/>
      <c r="C14" s="243"/>
      <c r="D14" s="243"/>
      <c r="E14" s="243"/>
      <c r="F14" s="243"/>
      <c r="G14" s="243"/>
      <c r="H14" s="140"/>
      <c r="I14" s="243"/>
      <c r="J14" s="243"/>
      <c r="K14" s="243"/>
      <c r="L14" s="243"/>
      <c r="M14" s="243"/>
      <c r="N14" s="243"/>
      <c r="O14" s="243"/>
      <c r="P14" s="243"/>
      <c r="Q14" s="243"/>
      <c r="R14" s="243"/>
      <c r="S14" s="243"/>
    </row>
    <row r="15" spans="1:19" x14ac:dyDescent="0.15">
      <c r="A15" s="146"/>
      <c r="B15" s="243"/>
      <c r="C15" s="243"/>
      <c r="D15" s="243"/>
      <c r="E15" s="243"/>
      <c r="F15" s="243"/>
      <c r="G15" s="243"/>
      <c r="H15" s="140"/>
      <c r="I15" s="243"/>
      <c r="J15" s="243"/>
      <c r="K15" s="243"/>
      <c r="L15" s="243"/>
      <c r="M15" s="243"/>
      <c r="N15" s="243"/>
      <c r="O15" s="243"/>
      <c r="P15" s="243"/>
      <c r="Q15" s="243"/>
      <c r="R15" s="243"/>
      <c r="S15" s="243"/>
    </row>
    <row r="16" spans="1:19" x14ac:dyDescent="0.15">
      <c r="A16" s="146"/>
      <c r="B16" s="243"/>
      <c r="C16" s="243"/>
      <c r="D16" s="243"/>
      <c r="E16" s="243"/>
      <c r="F16" s="243"/>
      <c r="G16" s="243"/>
      <c r="H16" s="140"/>
      <c r="I16" s="243"/>
      <c r="J16" s="243"/>
      <c r="K16" s="243"/>
      <c r="L16" s="243"/>
      <c r="M16" s="243"/>
      <c r="N16" s="243"/>
      <c r="O16" s="243"/>
      <c r="P16" s="243"/>
      <c r="Q16" s="243"/>
      <c r="R16" s="243"/>
      <c r="S16" s="243"/>
    </row>
    <row r="17" spans="1:19" x14ac:dyDescent="0.15">
      <c r="A17" s="146"/>
      <c r="B17" s="243"/>
      <c r="C17" s="243"/>
      <c r="D17" s="243"/>
      <c r="E17" s="243"/>
      <c r="F17" s="243"/>
      <c r="G17" s="243"/>
      <c r="H17" s="140"/>
      <c r="I17" s="243"/>
      <c r="J17" s="243"/>
      <c r="K17" s="243"/>
      <c r="L17" s="243"/>
      <c r="M17" s="243"/>
      <c r="N17" s="243"/>
      <c r="O17" s="243"/>
      <c r="P17" s="243"/>
      <c r="Q17" s="243"/>
      <c r="R17" s="243"/>
      <c r="S17" s="243"/>
    </row>
    <row r="18" spans="1:19" x14ac:dyDescent="0.15">
      <c r="A18" s="146"/>
      <c r="B18" s="243"/>
      <c r="C18" s="243"/>
      <c r="D18" s="243"/>
      <c r="E18" s="243"/>
      <c r="F18" s="243"/>
      <c r="G18" s="243"/>
      <c r="H18" s="140"/>
      <c r="I18" s="243"/>
      <c r="J18" s="243"/>
      <c r="K18" s="243"/>
      <c r="L18" s="243"/>
      <c r="M18" s="243"/>
      <c r="N18" s="243"/>
      <c r="O18" s="243"/>
      <c r="P18" s="243"/>
      <c r="Q18" s="243"/>
      <c r="R18" s="243"/>
      <c r="S18" s="243"/>
    </row>
    <row r="19" spans="1:19" x14ac:dyDescent="0.15">
      <c r="A19" s="146"/>
      <c r="B19" s="243"/>
      <c r="C19" s="243"/>
      <c r="D19" s="243"/>
      <c r="E19" s="243"/>
      <c r="F19" s="243"/>
      <c r="G19" s="243"/>
      <c r="H19" s="140"/>
      <c r="I19" s="243"/>
      <c r="J19" s="243"/>
      <c r="K19" s="243"/>
      <c r="L19" s="243"/>
      <c r="M19" s="243"/>
      <c r="N19" s="243"/>
      <c r="O19" s="243"/>
      <c r="P19" s="243"/>
      <c r="Q19" s="243"/>
      <c r="R19" s="243"/>
      <c r="S19" s="243"/>
    </row>
    <row r="20" spans="1:19" x14ac:dyDescent="0.15">
      <c r="A20" s="146"/>
      <c r="B20" s="243"/>
      <c r="C20" s="243"/>
      <c r="D20" s="243"/>
      <c r="E20" s="243"/>
      <c r="F20" s="243"/>
      <c r="G20" s="243"/>
      <c r="H20" s="140"/>
      <c r="I20" s="243"/>
      <c r="J20" s="243"/>
      <c r="K20" s="243"/>
      <c r="L20" s="243"/>
      <c r="M20" s="243"/>
      <c r="N20" s="243"/>
      <c r="O20" s="243"/>
      <c r="P20" s="243"/>
      <c r="Q20" s="243"/>
      <c r="R20" s="243"/>
      <c r="S20" s="243"/>
    </row>
    <row r="21" spans="1:19" x14ac:dyDescent="0.15">
      <c r="A21" s="146"/>
      <c r="B21" s="243"/>
      <c r="C21" s="243"/>
      <c r="D21" s="243"/>
      <c r="E21" s="243"/>
      <c r="F21" s="243"/>
      <c r="G21" s="243"/>
      <c r="H21" s="140"/>
      <c r="I21" s="243"/>
      <c r="J21" s="243"/>
      <c r="K21" s="243"/>
      <c r="L21" s="243"/>
      <c r="M21" s="243"/>
      <c r="N21" s="243"/>
      <c r="O21" s="243"/>
      <c r="P21" s="243"/>
      <c r="Q21" s="243"/>
      <c r="R21" s="243"/>
      <c r="S21" s="243"/>
    </row>
    <row r="22" spans="1:19" x14ac:dyDescent="0.15">
      <c r="A22" s="146"/>
      <c r="B22" s="243"/>
      <c r="C22" s="243"/>
      <c r="D22" s="243"/>
      <c r="E22" s="243"/>
      <c r="F22" s="243"/>
      <c r="G22" s="243"/>
      <c r="H22" s="140"/>
      <c r="I22" s="243"/>
      <c r="J22" s="243"/>
      <c r="K22" s="243"/>
      <c r="L22" s="243"/>
      <c r="M22" s="243"/>
      <c r="N22" s="243"/>
      <c r="O22" s="243"/>
      <c r="P22" s="243"/>
      <c r="Q22" s="243"/>
      <c r="R22" s="243"/>
      <c r="S22" s="243"/>
    </row>
    <row r="23" spans="1:19" x14ac:dyDescent="0.15">
      <c r="A23" s="146"/>
      <c r="B23" s="243"/>
      <c r="C23" s="243"/>
      <c r="D23" s="243"/>
      <c r="E23" s="243"/>
      <c r="F23" s="243"/>
      <c r="G23" s="243"/>
      <c r="H23" s="140"/>
      <c r="I23" s="243"/>
      <c r="J23" s="243"/>
      <c r="K23" s="243"/>
      <c r="L23" s="243"/>
      <c r="M23" s="243"/>
      <c r="N23" s="243"/>
      <c r="O23" s="243"/>
      <c r="P23" s="243"/>
      <c r="Q23" s="243"/>
      <c r="R23" s="243"/>
      <c r="S23" s="243"/>
    </row>
    <row r="24" spans="1:19" x14ac:dyDescent="0.15">
      <c r="A24" s="146"/>
      <c r="B24" s="243"/>
      <c r="C24" s="243"/>
      <c r="D24" s="243"/>
      <c r="E24" s="243"/>
      <c r="F24" s="243"/>
      <c r="G24" s="243"/>
      <c r="H24" s="140"/>
      <c r="I24" s="243"/>
      <c r="J24" s="243"/>
      <c r="K24" s="243"/>
      <c r="L24" s="243"/>
      <c r="M24" s="243"/>
      <c r="N24" s="243"/>
      <c r="O24" s="243"/>
      <c r="P24" s="243"/>
      <c r="Q24" s="243"/>
      <c r="R24" s="243"/>
      <c r="S24" s="243"/>
    </row>
    <row r="25" spans="1:19" x14ac:dyDescent="0.15">
      <c r="A25" s="146"/>
      <c r="B25" s="243"/>
      <c r="C25" s="243"/>
      <c r="D25" s="243"/>
      <c r="E25" s="243"/>
      <c r="F25" s="243"/>
      <c r="G25" s="243"/>
      <c r="H25" s="140"/>
      <c r="I25" s="243"/>
      <c r="J25" s="243"/>
      <c r="K25" s="243"/>
      <c r="L25" s="243"/>
      <c r="M25" s="243"/>
      <c r="N25" s="243"/>
      <c r="O25" s="243"/>
      <c r="P25" s="243"/>
      <c r="Q25" s="243"/>
      <c r="R25" s="243"/>
      <c r="S25" s="243"/>
    </row>
    <row r="26" spans="1:19" x14ac:dyDescent="0.15">
      <c r="A26" s="146"/>
      <c r="B26" s="243"/>
      <c r="C26" s="243"/>
      <c r="D26" s="243"/>
      <c r="E26" s="243"/>
      <c r="F26" s="243"/>
      <c r="G26" s="243"/>
      <c r="H26" s="140"/>
      <c r="I26" s="243"/>
      <c r="J26" s="243"/>
      <c r="K26" s="243"/>
      <c r="L26" s="243"/>
      <c r="M26" s="243"/>
      <c r="N26" s="243"/>
      <c r="O26" s="243"/>
      <c r="P26" s="243"/>
      <c r="Q26" s="243"/>
      <c r="R26" s="243"/>
      <c r="S26" s="243"/>
    </row>
    <row r="27" spans="1:19" x14ac:dyDescent="0.15">
      <c r="A27" s="146"/>
      <c r="B27" s="243"/>
      <c r="C27" s="243"/>
      <c r="D27" s="243"/>
      <c r="E27" s="243"/>
      <c r="F27" s="243"/>
      <c r="G27" s="243"/>
      <c r="H27" s="140"/>
      <c r="I27" s="243"/>
      <c r="J27" s="243"/>
      <c r="K27" s="243"/>
      <c r="L27" s="243"/>
      <c r="M27" s="243"/>
      <c r="N27" s="243"/>
      <c r="O27" s="243"/>
      <c r="P27" s="243"/>
      <c r="Q27" s="243"/>
      <c r="R27" s="243"/>
      <c r="S27" s="243"/>
    </row>
    <row r="28" spans="1:19" x14ac:dyDescent="0.15">
      <c r="A28" s="146"/>
      <c r="B28" s="243"/>
      <c r="C28" s="243"/>
      <c r="D28" s="243"/>
      <c r="E28" s="243"/>
      <c r="F28" s="243"/>
      <c r="G28" s="243"/>
      <c r="H28" s="140"/>
      <c r="I28" s="243"/>
      <c r="J28" s="243"/>
      <c r="K28" s="243"/>
      <c r="L28" s="243"/>
      <c r="M28" s="243"/>
      <c r="N28" s="243"/>
      <c r="O28" s="243"/>
      <c r="P28" s="243"/>
      <c r="Q28" s="243"/>
      <c r="R28" s="243"/>
      <c r="S28" s="243"/>
    </row>
    <row r="29" spans="1:19" x14ac:dyDescent="0.15">
      <c r="A29" s="146"/>
      <c r="B29" s="243"/>
      <c r="C29" s="243"/>
      <c r="D29" s="243"/>
      <c r="E29" s="243"/>
      <c r="F29" s="243"/>
      <c r="G29" s="243"/>
      <c r="H29" s="140"/>
      <c r="I29" s="243"/>
      <c r="J29" s="243"/>
      <c r="K29" s="243"/>
      <c r="L29" s="243"/>
      <c r="M29" s="243"/>
      <c r="N29" s="243"/>
      <c r="O29" s="243"/>
      <c r="P29" s="243"/>
      <c r="Q29" s="243"/>
      <c r="R29" s="243"/>
      <c r="S29" s="243"/>
    </row>
    <row r="30" spans="1:19" x14ac:dyDescent="0.15">
      <c r="A30" s="146"/>
      <c r="B30" s="243"/>
      <c r="C30" s="243"/>
      <c r="D30" s="243"/>
      <c r="E30" s="243"/>
      <c r="F30" s="243"/>
      <c r="G30" s="243"/>
      <c r="H30" s="140"/>
      <c r="I30" s="243"/>
      <c r="J30" s="243"/>
      <c r="K30" s="243"/>
      <c r="L30" s="243"/>
      <c r="M30" s="243"/>
      <c r="N30" s="243"/>
      <c r="O30" s="243"/>
      <c r="P30" s="243"/>
      <c r="Q30" s="243"/>
      <c r="R30" s="243"/>
      <c r="S30" s="243"/>
    </row>
    <row r="31" spans="1:19" x14ac:dyDescent="0.15">
      <c r="A31" s="146"/>
      <c r="B31" s="243"/>
      <c r="C31" s="243"/>
      <c r="D31" s="243"/>
      <c r="E31" s="243"/>
      <c r="F31" s="243"/>
      <c r="G31" s="243"/>
      <c r="H31" s="140"/>
      <c r="I31" s="243"/>
      <c r="J31" s="243"/>
      <c r="K31" s="243"/>
      <c r="L31" s="243"/>
      <c r="M31" s="243"/>
      <c r="N31" s="243"/>
      <c r="O31" s="243"/>
      <c r="P31" s="243"/>
      <c r="Q31" s="243"/>
      <c r="R31" s="243"/>
      <c r="S31" s="243"/>
    </row>
    <row r="32" spans="1:19" x14ac:dyDescent="0.15">
      <c r="A32" s="146"/>
      <c r="B32" s="243"/>
      <c r="C32" s="243"/>
      <c r="D32" s="243"/>
      <c r="E32" s="243"/>
      <c r="F32" s="243"/>
      <c r="G32" s="243"/>
      <c r="H32" s="140"/>
      <c r="I32" s="243"/>
      <c r="J32" s="243"/>
      <c r="K32" s="243"/>
      <c r="L32" s="243"/>
      <c r="M32" s="243"/>
      <c r="N32" s="243"/>
      <c r="O32" s="243"/>
      <c r="P32" s="243"/>
      <c r="Q32" s="243"/>
      <c r="R32" s="243"/>
      <c r="S32" s="243"/>
    </row>
    <row r="33" spans="1:19" x14ac:dyDescent="0.15">
      <c r="A33" s="146"/>
      <c r="B33" s="243"/>
      <c r="C33" s="243"/>
      <c r="D33" s="243"/>
      <c r="E33" s="243"/>
      <c r="F33" s="243"/>
      <c r="G33" s="243"/>
      <c r="H33" s="140"/>
      <c r="I33" s="243"/>
      <c r="J33" s="243"/>
      <c r="K33" s="243"/>
      <c r="L33" s="243"/>
      <c r="M33" s="243"/>
      <c r="N33" s="243"/>
      <c r="O33" s="243"/>
      <c r="P33" s="243"/>
      <c r="Q33" s="243"/>
      <c r="R33" s="243"/>
      <c r="S33" s="243"/>
    </row>
    <row r="34" spans="1:19" x14ac:dyDescent="0.15">
      <c r="A34" s="146"/>
      <c r="B34" s="243"/>
      <c r="C34" s="243"/>
      <c r="D34" s="243"/>
      <c r="E34" s="243"/>
      <c r="F34" s="243"/>
      <c r="G34" s="243"/>
      <c r="H34" s="140"/>
      <c r="I34" s="243"/>
      <c r="J34" s="243"/>
      <c r="K34" s="243"/>
      <c r="L34" s="243"/>
      <c r="M34" s="243"/>
      <c r="N34" s="243"/>
      <c r="O34" s="243"/>
      <c r="P34" s="243"/>
      <c r="Q34" s="243"/>
      <c r="R34" s="243"/>
      <c r="S34" s="243"/>
    </row>
    <row r="35" spans="1:19" x14ac:dyDescent="0.15">
      <c r="A35" s="146"/>
      <c r="B35" s="243"/>
      <c r="C35" s="243"/>
      <c r="D35" s="243"/>
      <c r="E35" s="243"/>
      <c r="F35" s="243"/>
      <c r="G35" s="243"/>
      <c r="H35" s="140"/>
      <c r="I35" s="243"/>
      <c r="J35" s="243"/>
      <c r="K35" s="243"/>
      <c r="L35" s="243"/>
      <c r="M35" s="243"/>
      <c r="N35" s="243"/>
      <c r="O35" s="243"/>
      <c r="P35" s="243"/>
      <c r="Q35" s="243"/>
      <c r="R35" s="243"/>
      <c r="S35" s="243"/>
    </row>
    <row r="36" spans="1:19" x14ac:dyDescent="0.15">
      <c r="A36" s="146"/>
      <c r="B36" s="243"/>
      <c r="C36" s="243"/>
      <c r="D36" s="243"/>
      <c r="E36" s="243"/>
      <c r="F36" s="243"/>
      <c r="G36" s="243"/>
      <c r="H36" s="140"/>
      <c r="I36" s="243"/>
      <c r="J36" s="243"/>
      <c r="K36" s="243"/>
      <c r="L36" s="243"/>
      <c r="M36" s="243"/>
      <c r="N36" s="243"/>
      <c r="O36" s="243"/>
      <c r="P36" s="243"/>
      <c r="Q36" s="243"/>
      <c r="R36" s="243"/>
      <c r="S36" s="243"/>
    </row>
    <row r="37" spans="1:19" x14ac:dyDescent="0.15">
      <c r="A37" s="146"/>
      <c r="B37" s="243"/>
      <c r="C37" s="243"/>
      <c r="D37" s="243"/>
      <c r="E37" s="243"/>
      <c r="F37" s="243"/>
      <c r="G37" s="243"/>
      <c r="H37" s="140"/>
      <c r="I37" s="243"/>
      <c r="J37" s="243"/>
      <c r="K37" s="243"/>
      <c r="L37" s="243"/>
      <c r="M37" s="243"/>
      <c r="N37" s="243"/>
      <c r="O37" s="243"/>
      <c r="P37" s="243"/>
      <c r="Q37" s="243"/>
      <c r="R37" s="243"/>
      <c r="S37" s="243"/>
    </row>
    <row r="38" spans="1:19" x14ac:dyDescent="0.15">
      <c r="A38" s="146"/>
      <c r="B38" s="243"/>
      <c r="C38" s="243"/>
      <c r="D38" s="243"/>
      <c r="E38" s="243"/>
      <c r="F38" s="243"/>
      <c r="G38" s="243"/>
      <c r="H38" s="140"/>
      <c r="I38" s="243"/>
      <c r="J38" s="243"/>
      <c r="K38" s="243"/>
      <c r="L38" s="243"/>
      <c r="M38" s="243"/>
      <c r="N38" s="243"/>
      <c r="O38" s="243"/>
      <c r="P38" s="243"/>
      <c r="Q38" s="243"/>
      <c r="R38" s="243"/>
      <c r="S38" s="243"/>
    </row>
    <row r="39" spans="1:19" x14ac:dyDescent="0.15">
      <c r="A39" s="146"/>
      <c r="B39" s="243"/>
      <c r="C39" s="243"/>
      <c r="D39" s="243"/>
      <c r="E39" s="243"/>
      <c r="F39" s="243"/>
      <c r="G39" s="243"/>
      <c r="H39" s="140"/>
      <c r="I39" s="243"/>
      <c r="J39" s="243"/>
      <c r="K39" s="243"/>
      <c r="L39" s="243"/>
      <c r="M39" s="243"/>
      <c r="N39" s="243"/>
      <c r="O39" s="243"/>
      <c r="P39" s="243"/>
      <c r="Q39" s="243"/>
      <c r="R39" s="243"/>
      <c r="S39" s="243"/>
    </row>
    <row r="40" spans="1:19" x14ac:dyDescent="0.15">
      <c r="A40" s="146"/>
      <c r="B40" s="243"/>
      <c r="C40" s="243"/>
      <c r="D40" s="243"/>
      <c r="E40" s="243"/>
      <c r="F40" s="243"/>
      <c r="G40" s="243"/>
      <c r="H40" s="140"/>
      <c r="I40" s="243"/>
      <c r="J40" s="243"/>
      <c r="K40" s="243"/>
      <c r="L40" s="243"/>
      <c r="M40" s="243"/>
      <c r="N40" s="243"/>
      <c r="O40" s="243"/>
      <c r="P40" s="243"/>
      <c r="Q40" s="243"/>
      <c r="R40" s="243"/>
      <c r="S40" s="243"/>
    </row>
    <row r="41" spans="1:19" x14ac:dyDescent="0.15">
      <c r="A41" s="146"/>
      <c r="B41" s="243"/>
      <c r="C41" s="243"/>
      <c r="D41" s="243"/>
      <c r="E41" s="243"/>
      <c r="F41" s="243"/>
      <c r="G41" s="243"/>
      <c r="H41" s="140"/>
      <c r="I41" s="243"/>
      <c r="J41" s="243"/>
      <c r="K41" s="243"/>
      <c r="L41" s="243"/>
      <c r="M41" s="243"/>
      <c r="N41" s="243"/>
      <c r="O41" s="243"/>
      <c r="P41" s="243"/>
      <c r="Q41" s="243"/>
      <c r="R41" s="243"/>
      <c r="S41" s="243"/>
    </row>
    <row r="42" spans="1:19" x14ac:dyDescent="0.15">
      <c r="A42" s="146"/>
      <c r="B42" s="243"/>
      <c r="C42" s="243"/>
      <c r="D42" s="243"/>
      <c r="E42" s="243"/>
      <c r="F42" s="243"/>
      <c r="G42" s="243"/>
      <c r="H42" s="140"/>
      <c r="I42" s="243"/>
      <c r="J42" s="243"/>
      <c r="K42" s="243"/>
      <c r="L42" s="243"/>
      <c r="M42" s="243"/>
      <c r="N42" s="243"/>
      <c r="O42" s="243"/>
      <c r="P42" s="243"/>
      <c r="Q42" s="243"/>
      <c r="R42" s="243"/>
      <c r="S42" s="243"/>
    </row>
    <row r="43" spans="1:19" x14ac:dyDescent="0.15">
      <c r="A43" s="146"/>
      <c r="B43" s="243"/>
      <c r="C43" s="243"/>
      <c r="D43" s="243"/>
      <c r="E43" s="243"/>
      <c r="F43" s="243"/>
      <c r="G43" s="243"/>
      <c r="H43" s="140"/>
      <c r="I43" s="243"/>
      <c r="J43" s="243"/>
      <c r="K43" s="243"/>
      <c r="L43" s="243"/>
      <c r="M43" s="243"/>
      <c r="N43" s="243"/>
      <c r="O43" s="243"/>
      <c r="P43" s="243"/>
      <c r="Q43" s="243"/>
      <c r="R43" s="243"/>
      <c r="S43" s="243"/>
    </row>
    <row r="44" spans="1:19" x14ac:dyDescent="0.15">
      <c r="A44" s="146"/>
      <c r="B44" s="243"/>
      <c r="C44" s="243"/>
      <c r="D44" s="243"/>
      <c r="E44" s="243"/>
      <c r="F44" s="243"/>
      <c r="G44" s="243"/>
      <c r="H44" s="140"/>
      <c r="I44" s="243"/>
      <c r="J44" s="243"/>
      <c r="K44" s="243"/>
      <c r="L44" s="243"/>
      <c r="M44" s="243"/>
      <c r="N44" s="243"/>
      <c r="O44" s="243"/>
      <c r="P44" s="243"/>
      <c r="Q44" s="243"/>
      <c r="R44" s="243"/>
      <c r="S44" s="243"/>
    </row>
    <row r="45" spans="1:19" x14ac:dyDescent="0.15">
      <c r="A45" s="146"/>
      <c r="B45" s="243"/>
      <c r="C45" s="243"/>
      <c r="D45" s="243"/>
      <c r="E45" s="243"/>
      <c r="F45" s="243"/>
      <c r="G45" s="243"/>
      <c r="H45" s="140"/>
      <c r="I45" s="243"/>
      <c r="J45" s="243"/>
      <c r="K45" s="243"/>
      <c r="L45" s="243"/>
      <c r="M45" s="243"/>
      <c r="N45" s="243"/>
      <c r="O45" s="243"/>
      <c r="P45" s="243"/>
      <c r="Q45" s="243"/>
      <c r="R45" s="243"/>
      <c r="S45" s="243"/>
    </row>
    <row r="46" spans="1:19" x14ac:dyDescent="0.15">
      <c r="A46" s="146"/>
      <c r="B46" s="243"/>
      <c r="C46" s="243"/>
      <c r="D46" s="243"/>
      <c r="E46" s="243"/>
      <c r="F46" s="243"/>
      <c r="G46" s="243"/>
      <c r="H46" s="140"/>
      <c r="I46" s="243"/>
      <c r="J46" s="243"/>
      <c r="K46" s="243"/>
      <c r="L46" s="243"/>
      <c r="M46" s="243"/>
      <c r="N46" s="243"/>
      <c r="O46" s="243"/>
      <c r="P46" s="243"/>
      <c r="Q46" s="243"/>
      <c r="R46" s="243"/>
      <c r="S46" s="243"/>
    </row>
    <row r="47" spans="1:19" x14ac:dyDescent="0.15">
      <c r="A47" s="146"/>
      <c r="B47" s="243"/>
      <c r="C47" s="243"/>
      <c r="D47" s="243"/>
      <c r="E47" s="243"/>
      <c r="F47" s="243"/>
      <c r="G47" s="243"/>
      <c r="H47" s="140"/>
      <c r="I47" s="243"/>
      <c r="J47" s="243"/>
      <c r="K47" s="243"/>
      <c r="L47" s="243"/>
      <c r="M47" s="243"/>
      <c r="N47" s="243"/>
      <c r="O47" s="243"/>
      <c r="P47" s="243"/>
      <c r="Q47" s="243"/>
      <c r="R47" s="243"/>
      <c r="S47" s="243"/>
    </row>
    <row r="48" spans="1:19" x14ac:dyDescent="0.15">
      <c r="A48" s="146"/>
      <c r="B48" s="243"/>
      <c r="C48" s="243"/>
      <c r="D48" s="243"/>
      <c r="E48" s="243"/>
      <c r="F48" s="243"/>
      <c r="G48" s="243"/>
      <c r="H48" s="140"/>
      <c r="I48" s="243"/>
      <c r="J48" s="243"/>
      <c r="K48" s="243"/>
      <c r="L48" s="243"/>
      <c r="M48" s="243"/>
      <c r="N48" s="243"/>
      <c r="O48" s="243"/>
      <c r="P48" s="243"/>
      <c r="Q48" s="243"/>
      <c r="R48" s="243"/>
      <c r="S48" s="243"/>
    </row>
    <row r="49" spans="1:19" x14ac:dyDescent="0.15">
      <c r="A49" s="146"/>
      <c r="B49" s="243"/>
      <c r="C49" s="243"/>
      <c r="D49" s="243"/>
      <c r="E49" s="243"/>
      <c r="F49" s="243"/>
      <c r="G49" s="243"/>
      <c r="H49" s="140"/>
      <c r="I49" s="243"/>
      <c r="J49" s="243"/>
      <c r="K49" s="243"/>
      <c r="L49" s="243"/>
      <c r="M49" s="243"/>
      <c r="N49" s="243"/>
      <c r="O49" s="243"/>
      <c r="P49" s="243"/>
      <c r="Q49" s="243"/>
      <c r="R49" s="243"/>
      <c r="S49" s="243"/>
    </row>
    <row r="50" spans="1:19" x14ac:dyDescent="0.15">
      <c r="A50" s="146"/>
      <c r="B50" s="243"/>
      <c r="C50" s="243"/>
      <c r="D50" s="243"/>
      <c r="E50" s="243"/>
      <c r="F50" s="243"/>
      <c r="G50" s="243"/>
      <c r="H50" s="140"/>
      <c r="I50" s="243"/>
      <c r="J50" s="243"/>
      <c r="K50" s="243"/>
      <c r="L50" s="243"/>
      <c r="M50" s="243"/>
      <c r="N50" s="243"/>
      <c r="O50" s="243"/>
      <c r="P50" s="243"/>
      <c r="Q50" s="243"/>
      <c r="R50" s="243"/>
      <c r="S50" s="243"/>
    </row>
    <row r="51" spans="1:19" x14ac:dyDescent="0.15">
      <c r="A51" s="146"/>
      <c r="B51" s="243"/>
      <c r="C51" s="243"/>
      <c r="D51" s="243"/>
      <c r="E51" s="243"/>
      <c r="F51" s="243"/>
      <c r="G51" s="243"/>
      <c r="H51" s="140"/>
      <c r="I51" s="243"/>
      <c r="J51" s="243"/>
      <c r="K51" s="243"/>
      <c r="L51" s="243"/>
      <c r="M51" s="243"/>
      <c r="N51" s="243"/>
      <c r="O51" s="243"/>
      <c r="P51" s="243"/>
      <c r="Q51" s="243"/>
      <c r="R51" s="243"/>
      <c r="S51" s="243"/>
    </row>
    <row r="52" spans="1:19" x14ac:dyDescent="0.15">
      <c r="A52" s="146"/>
      <c r="B52" s="243"/>
      <c r="C52" s="243"/>
      <c r="D52" s="243"/>
      <c r="E52" s="243"/>
      <c r="F52" s="243"/>
      <c r="G52" s="243"/>
      <c r="H52" s="140"/>
      <c r="I52" s="243"/>
      <c r="J52" s="243"/>
      <c r="K52" s="243"/>
      <c r="L52" s="243"/>
      <c r="M52" s="243"/>
      <c r="N52" s="243"/>
      <c r="O52" s="243"/>
      <c r="P52" s="243"/>
      <c r="Q52" s="243"/>
      <c r="R52" s="243"/>
      <c r="S52" s="243"/>
    </row>
    <row r="53" spans="1:19" x14ac:dyDescent="0.15">
      <c r="A53" s="146"/>
      <c r="B53" s="243"/>
      <c r="C53" s="243"/>
      <c r="D53" s="243"/>
      <c r="E53" s="243"/>
      <c r="F53" s="243"/>
      <c r="G53" s="243"/>
      <c r="H53" s="140"/>
      <c r="I53" s="243"/>
      <c r="J53" s="243"/>
      <c r="K53" s="243"/>
      <c r="L53" s="243"/>
      <c r="M53" s="243"/>
      <c r="N53" s="243"/>
      <c r="O53" s="243"/>
      <c r="P53" s="243"/>
      <c r="Q53" s="243"/>
      <c r="R53" s="243"/>
      <c r="S53" s="243"/>
    </row>
    <row r="54" spans="1:19" x14ac:dyDescent="0.15">
      <c r="A54" s="146"/>
      <c r="B54" s="243"/>
      <c r="C54" s="243"/>
      <c r="D54" s="243"/>
      <c r="E54" s="243"/>
      <c r="F54" s="243"/>
      <c r="G54" s="243"/>
      <c r="H54" s="140"/>
      <c r="I54" s="243"/>
      <c r="J54" s="243"/>
      <c r="K54" s="243"/>
      <c r="L54" s="243"/>
      <c r="M54" s="243"/>
      <c r="N54" s="243"/>
      <c r="O54" s="243"/>
      <c r="P54" s="243"/>
      <c r="Q54" s="243"/>
      <c r="R54" s="243"/>
      <c r="S54" s="243"/>
    </row>
    <row r="55" spans="1:19" x14ac:dyDescent="0.15">
      <c r="A55" s="146"/>
      <c r="B55" s="243"/>
      <c r="C55" s="243"/>
      <c r="D55" s="243"/>
      <c r="E55" s="243"/>
      <c r="F55" s="243"/>
      <c r="G55" s="243"/>
      <c r="H55" s="140"/>
      <c r="I55" s="243"/>
      <c r="J55" s="243"/>
      <c r="K55" s="243"/>
      <c r="L55" s="243"/>
      <c r="M55" s="243"/>
      <c r="N55" s="243"/>
      <c r="O55" s="243"/>
      <c r="P55" s="243"/>
      <c r="Q55" s="243"/>
      <c r="R55" s="243"/>
      <c r="S55" s="243"/>
    </row>
    <row r="56" spans="1:19" x14ac:dyDescent="0.15">
      <c r="A56" s="146"/>
      <c r="B56" s="243"/>
      <c r="C56" s="243"/>
      <c r="D56" s="243"/>
      <c r="E56" s="243"/>
      <c r="F56" s="243"/>
      <c r="G56" s="243"/>
      <c r="H56" s="140"/>
      <c r="I56" s="243"/>
      <c r="J56" s="243"/>
      <c r="K56" s="243"/>
      <c r="L56" s="243"/>
      <c r="M56" s="243"/>
      <c r="N56" s="243"/>
      <c r="O56" s="243"/>
      <c r="P56" s="243"/>
      <c r="Q56" s="243"/>
      <c r="R56" s="243"/>
      <c r="S56" s="243"/>
    </row>
    <row r="57" spans="1:19" x14ac:dyDescent="0.15">
      <c r="A57" s="146"/>
      <c r="B57" s="243"/>
      <c r="C57" s="243"/>
      <c r="D57" s="243"/>
      <c r="E57" s="243"/>
      <c r="F57" s="243"/>
      <c r="G57" s="243"/>
      <c r="H57" s="140"/>
      <c r="I57" s="243"/>
      <c r="J57" s="243"/>
      <c r="K57" s="243"/>
      <c r="L57" s="243"/>
      <c r="M57" s="243"/>
      <c r="N57" s="243"/>
      <c r="O57" s="243"/>
      <c r="P57" s="243"/>
      <c r="Q57" s="243"/>
      <c r="R57" s="243"/>
      <c r="S57" s="243"/>
    </row>
    <row r="58" spans="1:19" x14ac:dyDescent="0.15">
      <c r="A58" s="146"/>
      <c r="B58" s="243"/>
      <c r="C58" s="243"/>
      <c r="D58" s="243"/>
      <c r="E58" s="243"/>
      <c r="F58" s="243"/>
      <c r="G58" s="243"/>
      <c r="H58" s="140"/>
      <c r="I58" s="243"/>
      <c r="J58" s="243"/>
      <c r="K58" s="243"/>
      <c r="L58" s="243"/>
      <c r="M58" s="243"/>
      <c r="N58" s="243"/>
      <c r="O58" s="243"/>
      <c r="P58" s="243"/>
      <c r="Q58" s="243"/>
      <c r="R58" s="243"/>
      <c r="S58" s="243"/>
    </row>
    <row r="59" spans="1:19" x14ac:dyDescent="0.15">
      <c r="A59" s="146"/>
      <c r="B59" s="243"/>
      <c r="C59" s="243"/>
      <c r="D59" s="243"/>
      <c r="E59" s="243"/>
      <c r="F59" s="243"/>
      <c r="G59" s="243"/>
      <c r="H59" s="140"/>
      <c r="I59" s="243"/>
      <c r="J59" s="243"/>
      <c r="K59" s="243"/>
      <c r="L59" s="243"/>
      <c r="M59" s="243"/>
      <c r="N59" s="243"/>
      <c r="O59" s="243"/>
      <c r="P59" s="243"/>
      <c r="Q59" s="243"/>
      <c r="R59" s="243"/>
      <c r="S59" s="243"/>
    </row>
    <row r="60" spans="1:19" x14ac:dyDescent="0.15">
      <c r="A60" s="146"/>
      <c r="B60" s="243"/>
      <c r="C60" s="243"/>
      <c r="D60" s="243"/>
      <c r="E60" s="243"/>
      <c r="F60" s="243"/>
      <c r="G60" s="243"/>
      <c r="H60" s="140"/>
      <c r="I60" s="243"/>
      <c r="J60" s="243"/>
      <c r="K60" s="243"/>
      <c r="L60" s="243"/>
      <c r="M60" s="243"/>
      <c r="N60" s="243"/>
      <c r="O60" s="243"/>
      <c r="P60" s="243"/>
      <c r="Q60" s="243"/>
      <c r="R60" s="243"/>
      <c r="S60" s="243"/>
    </row>
    <row r="61" spans="1:19" x14ac:dyDescent="0.15">
      <c r="A61" s="146"/>
      <c r="B61" s="243"/>
      <c r="C61" s="243"/>
      <c r="D61" s="243"/>
      <c r="E61" s="243"/>
      <c r="F61" s="243"/>
      <c r="G61" s="243"/>
      <c r="H61" s="140"/>
      <c r="I61" s="243"/>
      <c r="J61" s="243"/>
      <c r="K61" s="243"/>
      <c r="L61" s="243"/>
      <c r="M61" s="243"/>
      <c r="N61" s="243"/>
      <c r="O61" s="243"/>
      <c r="P61" s="243"/>
      <c r="Q61" s="243"/>
      <c r="R61" s="243"/>
      <c r="S61" s="243"/>
    </row>
    <row r="62" spans="1:19" x14ac:dyDescent="0.15">
      <c r="A62" s="146"/>
      <c r="B62" s="243"/>
      <c r="C62" s="243"/>
      <c r="D62" s="243"/>
      <c r="E62" s="243"/>
      <c r="F62" s="243"/>
      <c r="G62" s="243"/>
      <c r="H62" s="140"/>
      <c r="I62" s="243"/>
      <c r="J62" s="243"/>
      <c r="K62" s="243"/>
      <c r="L62" s="243"/>
      <c r="M62" s="243"/>
      <c r="N62" s="243"/>
      <c r="O62" s="243"/>
      <c r="P62" s="243"/>
      <c r="Q62" s="243"/>
      <c r="R62" s="243"/>
      <c r="S62" s="243"/>
    </row>
    <row r="63" spans="1:19" x14ac:dyDescent="0.15">
      <c r="A63" s="146"/>
      <c r="B63" s="243"/>
      <c r="C63" s="243"/>
      <c r="D63" s="243"/>
      <c r="E63" s="243"/>
      <c r="F63" s="243"/>
      <c r="G63" s="243"/>
      <c r="H63" s="140"/>
      <c r="I63" s="243"/>
      <c r="J63" s="243"/>
      <c r="K63" s="243"/>
      <c r="L63" s="243"/>
      <c r="M63" s="243"/>
      <c r="N63" s="243"/>
      <c r="O63" s="243"/>
      <c r="P63" s="243"/>
      <c r="Q63" s="243"/>
      <c r="R63" s="243"/>
      <c r="S63" s="243"/>
    </row>
    <row r="64" spans="1:19" x14ac:dyDescent="0.15">
      <c r="A64" s="146"/>
      <c r="B64" s="243"/>
      <c r="C64" s="243"/>
      <c r="D64" s="243"/>
      <c r="E64" s="243"/>
      <c r="F64" s="243"/>
      <c r="G64" s="243"/>
      <c r="H64" s="140"/>
      <c r="I64" s="243"/>
      <c r="J64" s="243"/>
      <c r="K64" s="243"/>
      <c r="L64" s="243"/>
      <c r="M64" s="243"/>
      <c r="N64" s="243"/>
      <c r="O64" s="243"/>
      <c r="P64" s="243"/>
      <c r="Q64" s="243"/>
      <c r="R64" s="243"/>
      <c r="S64" s="243"/>
    </row>
    <row r="65" spans="1:19" x14ac:dyDescent="0.15">
      <c r="A65" s="146"/>
      <c r="B65" s="243"/>
      <c r="C65" s="243"/>
      <c r="D65" s="243"/>
      <c r="E65" s="243"/>
      <c r="F65" s="243"/>
      <c r="G65" s="243"/>
      <c r="H65" s="140"/>
      <c r="I65" s="243"/>
      <c r="J65" s="243"/>
      <c r="K65" s="243"/>
      <c r="L65" s="243"/>
      <c r="M65" s="243"/>
      <c r="N65" s="243"/>
      <c r="O65" s="243"/>
      <c r="P65" s="243"/>
      <c r="Q65" s="243"/>
      <c r="R65" s="243"/>
      <c r="S65" s="243"/>
    </row>
    <row r="66" spans="1:19" x14ac:dyDescent="0.15">
      <c r="A66" s="146"/>
      <c r="B66" s="243"/>
      <c r="C66" s="243"/>
      <c r="D66" s="243"/>
      <c r="E66" s="243"/>
      <c r="F66" s="243"/>
      <c r="G66" s="243"/>
      <c r="H66" s="140"/>
      <c r="I66" s="243"/>
      <c r="J66" s="243"/>
      <c r="K66" s="243"/>
      <c r="L66" s="243"/>
      <c r="M66" s="243"/>
      <c r="N66" s="243"/>
      <c r="O66" s="243"/>
      <c r="P66" s="243"/>
      <c r="Q66" s="243"/>
      <c r="R66" s="243"/>
      <c r="S66" s="243"/>
    </row>
    <row r="67" spans="1:19" x14ac:dyDescent="0.15">
      <c r="A67" s="146"/>
      <c r="B67" s="243"/>
      <c r="C67" s="243"/>
      <c r="D67" s="243"/>
      <c r="E67" s="243"/>
      <c r="F67" s="243"/>
      <c r="G67" s="243"/>
      <c r="H67" s="140"/>
      <c r="I67" s="243"/>
      <c r="J67" s="243"/>
      <c r="K67" s="243"/>
      <c r="L67" s="243"/>
      <c r="M67" s="243"/>
      <c r="N67" s="243"/>
      <c r="O67" s="243"/>
      <c r="P67" s="243"/>
      <c r="Q67" s="243"/>
      <c r="R67" s="243"/>
      <c r="S67" s="243"/>
    </row>
    <row r="68" spans="1:19" x14ac:dyDescent="0.15">
      <c r="A68" s="146"/>
      <c r="B68" s="243"/>
      <c r="C68" s="243"/>
      <c r="D68" s="243"/>
      <c r="E68" s="243"/>
      <c r="F68" s="243"/>
      <c r="G68" s="243"/>
      <c r="H68" s="140"/>
      <c r="I68" s="243"/>
      <c r="J68" s="243"/>
      <c r="K68" s="243"/>
      <c r="L68" s="243"/>
      <c r="M68" s="243"/>
      <c r="N68" s="243"/>
      <c r="O68" s="243"/>
      <c r="P68" s="243"/>
      <c r="Q68" s="243"/>
      <c r="R68" s="243"/>
      <c r="S68" s="243"/>
    </row>
    <row r="69" spans="1:19" x14ac:dyDescent="0.15">
      <c r="A69" s="146"/>
      <c r="B69" s="243"/>
      <c r="C69" s="243"/>
      <c r="D69" s="243"/>
      <c r="E69" s="243"/>
      <c r="F69" s="243"/>
      <c r="G69" s="243"/>
      <c r="H69" s="140"/>
      <c r="I69" s="243"/>
      <c r="J69" s="243"/>
      <c r="K69" s="243"/>
      <c r="L69" s="243"/>
      <c r="M69" s="243"/>
      <c r="N69" s="243"/>
      <c r="O69" s="243"/>
      <c r="P69" s="243"/>
      <c r="Q69" s="243"/>
      <c r="R69" s="243"/>
      <c r="S69" s="243"/>
    </row>
    <row r="70" spans="1:19" x14ac:dyDescent="0.15">
      <c r="A70" s="146"/>
      <c r="B70" s="243"/>
      <c r="C70" s="243"/>
      <c r="D70" s="243"/>
      <c r="E70" s="243"/>
      <c r="F70" s="243"/>
      <c r="G70" s="243"/>
      <c r="H70" s="140"/>
      <c r="I70" s="243"/>
      <c r="J70" s="243"/>
      <c r="K70" s="243"/>
      <c r="L70" s="243"/>
      <c r="M70" s="243"/>
      <c r="N70" s="243"/>
      <c r="O70" s="243"/>
      <c r="P70" s="243"/>
      <c r="Q70" s="243"/>
      <c r="R70" s="243"/>
      <c r="S70" s="243"/>
    </row>
    <row r="71" spans="1:19" x14ac:dyDescent="0.15">
      <c r="A71" s="146"/>
      <c r="B71" s="243"/>
      <c r="C71" s="243"/>
      <c r="D71" s="243"/>
      <c r="E71" s="243"/>
      <c r="F71" s="243"/>
      <c r="G71" s="243"/>
      <c r="H71" s="140"/>
      <c r="I71" s="243"/>
      <c r="J71" s="243"/>
      <c r="K71" s="243"/>
      <c r="L71" s="243"/>
      <c r="M71" s="243"/>
      <c r="N71" s="243"/>
      <c r="O71" s="243"/>
      <c r="P71" s="243"/>
      <c r="Q71" s="243"/>
      <c r="R71" s="243"/>
      <c r="S71" s="243"/>
    </row>
    <row r="72" spans="1:19" x14ac:dyDescent="0.15">
      <c r="A72" s="146"/>
      <c r="B72" s="243"/>
      <c r="C72" s="243"/>
      <c r="D72" s="243"/>
      <c r="E72" s="243"/>
      <c r="F72" s="243"/>
      <c r="G72" s="243"/>
      <c r="H72" s="140"/>
      <c r="I72" s="243"/>
      <c r="J72" s="243"/>
      <c r="K72" s="243"/>
      <c r="L72" s="243"/>
      <c r="M72" s="243"/>
      <c r="N72" s="243"/>
      <c r="O72" s="243"/>
      <c r="P72" s="243"/>
      <c r="Q72" s="243"/>
      <c r="R72" s="243"/>
      <c r="S72" s="243"/>
    </row>
    <row r="73" spans="1:19" x14ac:dyDescent="0.15">
      <c r="A73" s="146"/>
      <c r="B73" s="243"/>
      <c r="C73" s="243"/>
      <c r="D73" s="243"/>
      <c r="E73" s="243"/>
      <c r="F73" s="243"/>
      <c r="G73" s="243"/>
      <c r="H73" s="140"/>
      <c r="I73" s="243"/>
      <c r="J73" s="243"/>
      <c r="K73" s="243"/>
      <c r="L73" s="243"/>
      <c r="M73" s="243"/>
      <c r="N73" s="243"/>
      <c r="O73" s="243"/>
      <c r="P73" s="243"/>
      <c r="Q73" s="243"/>
      <c r="R73" s="243"/>
      <c r="S73" s="243"/>
    </row>
    <row r="74" spans="1:19" x14ac:dyDescent="0.15">
      <c r="A74" s="146"/>
      <c r="B74" s="243"/>
      <c r="C74" s="243"/>
      <c r="D74" s="243"/>
      <c r="E74" s="243"/>
      <c r="F74" s="243"/>
      <c r="G74" s="243"/>
      <c r="H74" s="140"/>
      <c r="I74" s="243"/>
      <c r="J74" s="243"/>
      <c r="K74" s="243"/>
      <c r="L74" s="243"/>
      <c r="M74" s="243"/>
      <c r="N74" s="243"/>
      <c r="O74" s="243"/>
      <c r="P74" s="243"/>
      <c r="Q74" s="243"/>
      <c r="R74" s="243"/>
      <c r="S74" s="243"/>
    </row>
    <row r="75" spans="1:19" x14ac:dyDescent="0.15">
      <c r="A75" s="146"/>
      <c r="B75" s="243"/>
      <c r="C75" s="243"/>
      <c r="D75" s="243"/>
      <c r="E75" s="243"/>
      <c r="F75" s="243"/>
      <c r="G75" s="243"/>
      <c r="H75" s="140"/>
      <c r="I75" s="243"/>
      <c r="J75" s="243"/>
      <c r="K75" s="243"/>
      <c r="L75" s="243"/>
      <c r="M75" s="243"/>
      <c r="N75" s="243"/>
      <c r="O75" s="243"/>
      <c r="P75" s="243"/>
      <c r="Q75" s="243"/>
      <c r="R75" s="243"/>
      <c r="S75" s="243"/>
    </row>
    <row r="76" spans="1:19" x14ac:dyDescent="0.15">
      <c r="A76" s="146"/>
      <c r="B76" s="243"/>
      <c r="C76" s="243"/>
      <c r="D76" s="243"/>
      <c r="E76" s="243"/>
      <c r="F76" s="243"/>
      <c r="G76" s="243"/>
      <c r="H76" s="140"/>
      <c r="I76" s="243"/>
      <c r="J76" s="243"/>
      <c r="K76" s="243"/>
      <c r="L76" s="243"/>
      <c r="M76" s="243"/>
      <c r="N76" s="243"/>
      <c r="O76" s="243"/>
      <c r="P76" s="243"/>
      <c r="Q76" s="243"/>
      <c r="R76" s="243"/>
      <c r="S76" s="243"/>
    </row>
    <row r="77" spans="1:19" x14ac:dyDescent="0.15">
      <c r="A77" s="146"/>
      <c r="B77" s="243"/>
      <c r="C77" s="243"/>
      <c r="D77" s="243"/>
      <c r="E77" s="243"/>
      <c r="F77" s="243"/>
      <c r="G77" s="243"/>
      <c r="H77" s="140"/>
      <c r="I77" s="243"/>
      <c r="J77" s="243"/>
      <c r="K77" s="243"/>
      <c r="L77" s="243"/>
      <c r="M77" s="243"/>
      <c r="N77" s="243"/>
      <c r="O77" s="243"/>
      <c r="P77" s="243"/>
      <c r="Q77" s="243"/>
      <c r="R77" s="243"/>
      <c r="S77" s="243"/>
    </row>
    <row r="78" spans="1:19" x14ac:dyDescent="0.15">
      <c r="A78" s="146"/>
      <c r="B78" s="243"/>
      <c r="C78" s="243"/>
      <c r="D78" s="243"/>
      <c r="E78" s="243"/>
      <c r="F78" s="243"/>
      <c r="G78" s="243"/>
      <c r="H78" s="140"/>
      <c r="I78" s="243"/>
      <c r="J78" s="243"/>
      <c r="K78" s="243"/>
      <c r="L78" s="243"/>
      <c r="M78" s="243"/>
      <c r="N78" s="243"/>
      <c r="O78" s="243"/>
      <c r="P78" s="243"/>
      <c r="Q78" s="243"/>
      <c r="R78" s="243"/>
      <c r="S78" s="243"/>
    </row>
    <row r="79" spans="1:19" x14ac:dyDescent="0.15">
      <c r="A79" s="146"/>
      <c r="B79" s="243"/>
      <c r="C79" s="243"/>
      <c r="D79" s="243"/>
      <c r="E79" s="243"/>
      <c r="F79" s="243"/>
      <c r="G79" s="243"/>
      <c r="H79" s="140"/>
      <c r="I79" s="243"/>
      <c r="J79" s="243"/>
      <c r="K79" s="243"/>
      <c r="L79" s="243"/>
      <c r="M79" s="243"/>
      <c r="N79" s="243"/>
      <c r="O79" s="243"/>
      <c r="P79" s="243"/>
      <c r="Q79" s="243"/>
      <c r="R79" s="243"/>
      <c r="S79" s="243"/>
    </row>
    <row r="80" spans="1:19" x14ac:dyDescent="0.15">
      <c r="A80" s="146"/>
      <c r="B80" s="243"/>
      <c r="C80" s="243"/>
      <c r="D80" s="243"/>
      <c r="E80" s="243"/>
      <c r="F80" s="243"/>
      <c r="G80" s="243"/>
      <c r="H80" s="140"/>
      <c r="I80" s="243"/>
      <c r="J80" s="243"/>
      <c r="K80" s="243"/>
      <c r="L80" s="243"/>
      <c r="M80" s="243"/>
      <c r="N80" s="243"/>
      <c r="O80" s="243"/>
      <c r="P80" s="243"/>
      <c r="Q80" s="243"/>
      <c r="R80" s="243"/>
      <c r="S80" s="243"/>
    </row>
    <row r="81" spans="1:19" x14ac:dyDescent="0.15">
      <c r="A81" s="146"/>
      <c r="B81" s="243"/>
      <c r="C81" s="243"/>
      <c r="D81" s="243"/>
      <c r="E81" s="243"/>
      <c r="F81" s="243"/>
      <c r="G81" s="243"/>
      <c r="H81" s="140"/>
      <c r="I81" s="243"/>
      <c r="J81" s="243"/>
      <c r="K81" s="243"/>
      <c r="L81" s="243"/>
      <c r="M81" s="243"/>
      <c r="N81" s="243"/>
      <c r="O81" s="243"/>
      <c r="P81" s="243"/>
      <c r="Q81" s="243"/>
      <c r="R81" s="243"/>
      <c r="S81" s="243"/>
    </row>
    <row r="82" spans="1:19" x14ac:dyDescent="0.15">
      <c r="A82" s="146"/>
      <c r="B82" s="243"/>
      <c r="C82" s="243"/>
      <c r="D82" s="243"/>
      <c r="E82" s="243"/>
      <c r="F82" s="243"/>
      <c r="G82" s="243"/>
      <c r="H82" s="140"/>
      <c r="I82" s="243"/>
      <c r="J82" s="243"/>
      <c r="K82" s="243"/>
      <c r="L82" s="243"/>
      <c r="M82" s="243"/>
      <c r="N82" s="243"/>
      <c r="O82" s="243"/>
      <c r="P82" s="243"/>
      <c r="Q82" s="243"/>
      <c r="R82" s="243"/>
      <c r="S82" s="243"/>
    </row>
    <row r="83" spans="1:19" x14ac:dyDescent="0.15">
      <c r="A83" s="146"/>
      <c r="B83" s="243"/>
      <c r="C83" s="243"/>
      <c r="D83" s="243"/>
      <c r="E83" s="243"/>
      <c r="F83" s="243"/>
      <c r="G83" s="243"/>
      <c r="H83" s="140"/>
      <c r="I83" s="243"/>
      <c r="J83" s="243"/>
      <c r="K83" s="243"/>
      <c r="L83" s="243"/>
      <c r="M83" s="243"/>
      <c r="N83" s="243"/>
      <c r="O83" s="243"/>
      <c r="P83" s="243"/>
      <c r="Q83" s="243"/>
      <c r="R83" s="243"/>
      <c r="S83" s="243"/>
    </row>
    <row r="84" spans="1:19" x14ac:dyDescent="0.15">
      <c r="A84" s="146"/>
      <c r="B84" s="243"/>
      <c r="C84" s="243"/>
      <c r="D84" s="243"/>
      <c r="E84" s="243"/>
      <c r="F84" s="243"/>
      <c r="G84" s="243"/>
      <c r="H84" s="140"/>
      <c r="I84" s="243"/>
      <c r="J84" s="243"/>
      <c r="K84" s="243"/>
      <c r="L84" s="243"/>
      <c r="M84" s="243"/>
      <c r="N84" s="243"/>
      <c r="O84" s="243"/>
      <c r="P84" s="243"/>
      <c r="Q84" s="243"/>
      <c r="R84" s="243"/>
      <c r="S84" s="243"/>
    </row>
    <row r="85" spans="1:19" x14ac:dyDescent="0.15">
      <c r="A85" s="146"/>
      <c r="B85" s="243"/>
      <c r="C85" s="243"/>
      <c r="D85" s="243"/>
      <c r="E85" s="243"/>
      <c r="F85" s="243"/>
      <c r="G85" s="243"/>
      <c r="H85" s="140"/>
      <c r="I85" s="243"/>
      <c r="J85" s="243"/>
      <c r="K85" s="243"/>
      <c r="L85" s="243"/>
      <c r="M85" s="243"/>
      <c r="N85" s="243"/>
      <c r="O85" s="243"/>
      <c r="P85" s="243"/>
      <c r="Q85" s="243"/>
      <c r="R85" s="243"/>
      <c r="S85" s="243"/>
    </row>
    <row r="86" spans="1:19" x14ac:dyDescent="0.15">
      <c r="A86" s="146"/>
      <c r="B86" s="243"/>
      <c r="C86" s="243"/>
      <c r="D86" s="243"/>
      <c r="E86" s="243"/>
      <c r="F86" s="243"/>
      <c r="G86" s="243"/>
      <c r="H86" s="140"/>
      <c r="I86" s="243"/>
      <c r="J86" s="243"/>
      <c r="K86" s="243"/>
      <c r="L86" s="243"/>
      <c r="M86" s="243"/>
      <c r="N86" s="243"/>
      <c r="O86" s="243"/>
      <c r="P86" s="243"/>
      <c r="Q86" s="243"/>
      <c r="R86" s="243"/>
      <c r="S86" s="243"/>
    </row>
    <row r="87" spans="1:19" x14ac:dyDescent="0.15">
      <c r="A87" s="146"/>
      <c r="B87" s="243"/>
      <c r="C87" s="243"/>
      <c r="D87" s="243"/>
      <c r="E87" s="243"/>
      <c r="F87" s="243"/>
      <c r="G87" s="243"/>
      <c r="H87" s="140"/>
      <c r="I87" s="243"/>
      <c r="J87" s="243"/>
      <c r="K87" s="243"/>
      <c r="L87" s="243"/>
      <c r="M87" s="243"/>
      <c r="N87" s="243"/>
      <c r="O87" s="243"/>
      <c r="P87" s="243"/>
      <c r="Q87" s="243"/>
      <c r="R87" s="243"/>
      <c r="S87" s="243"/>
    </row>
    <row r="88" spans="1:19" x14ac:dyDescent="0.15">
      <c r="A88" s="146"/>
      <c r="B88" s="243"/>
      <c r="C88" s="243"/>
      <c r="D88" s="243"/>
      <c r="E88" s="243"/>
      <c r="F88" s="243"/>
      <c r="G88" s="243"/>
      <c r="H88" s="140"/>
      <c r="I88" s="243"/>
      <c r="J88" s="243"/>
      <c r="K88" s="243"/>
      <c r="L88" s="243"/>
      <c r="M88" s="243"/>
      <c r="N88" s="243"/>
      <c r="O88" s="243"/>
      <c r="P88" s="243"/>
      <c r="Q88" s="243"/>
      <c r="R88" s="243"/>
      <c r="S88" s="243"/>
    </row>
    <row r="89" spans="1:19" x14ac:dyDescent="0.15">
      <c r="A89" s="146"/>
      <c r="B89" s="243"/>
      <c r="C89" s="243"/>
      <c r="D89" s="243"/>
      <c r="E89" s="243"/>
      <c r="F89" s="243"/>
      <c r="G89" s="243"/>
      <c r="H89" s="140"/>
      <c r="I89" s="243"/>
      <c r="J89" s="243"/>
      <c r="K89" s="243"/>
      <c r="L89" s="243"/>
      <c r="M89" s="243"/>
      <c r="N89" s="243"/>
      <c r="O89" s="243"/>
      <c r="P89" s="243"/>
      <c r="Q89" s="243"/>
      <c r="R89" s="243"/>
      <c r="S89" s="243"/>
    </row>
    <row r="90" spans="1:19" x14ac:dyDescent="0.15">
      <c r="A90" s="146"/>
      <c r="B90" s="243"/>
      <c r="C90" s="243"/>
      <c r="D90" s="243"/>
      <c r="E90" s="243"/>
      <c r="F90" s="243"/>
      <c r="G90" s="243"/>
      <c r="H90" s="140"/>
      <c r="I90" s="243"/>
      <c r="J90" s="243"/>
      <c r="K90" s="243"/>
      <c r="L90" s="243"/>
      <c r="M90" s="243"/>
      <c r="N90" s="243"/>
      <c r="O90" s="243"/>
      <c r="P90" s="243"/>
      <c r="Q90" s="243"/>
      <c r="R90" s="243"/>
      <c r="S90" s="243"/>
    </row>
    <row r="91" spans="1:19" x14ac:dyDescent="0.15">
      <c r="A91" s="146"/>
      <c r="B91" s="243"/>
      <c r="C91" s="243"/>
      <c r="D91" s="243"/>
      <c r="E91" s="243"/>
      <c r="F91" s="243"/>
      <c r="G91" s="243"/>
      <c r="H91" s="140"/>
      <c r="I91" s="243"/>
      <c r="J91" s="243"/>
      <c r="K91" s="243"/>
      <c r="L91" s="243"/>
      <c r="M91" s="243"/>
      <c r="N91" s="243"/>
      <c r="O91" s="243"/>
      <c r="P91" s="243"/>
      <c r="Q91" s="243"/>
      <c r="R91" s="243"/>
      <c r="S91" s="243"/>
    </row>
    <row r="92" spans="1:19" x14ac:dyDescent="0.15">
      <c r="A92" s="146"/>
      <c r="B92" s="243"/>
      <c r="C92" s="243"/>
      <c r="D92" s="243"/>
      <c r="E92" s="243"/>
      <c r="F92" s="243"/>
      <c r="G92" s="243"/>
      <c r="H92" s="140"/>
      <c r="I92" s="243"/>
      <c r="J92" s="243"/>
      <c r="K92" s="243"/>
      <c r="L92" s="243"/>
      <c r="M92" s="243"/>
      <c r="N92" s="243"/>
      <c r="O92" s="243"/>
      <c r="P92" s="243"/>
      <c r="Q92" s="243"/>
      <c r="R92" s="243"/>
      <c r="S92" s="243"/>
    </row>
    <row r="93" spans="1:19" x14ac:dyDescent="0.15">
      <c r="A93" s="146"/>
      <c r="B93" s="243"/>
      <c r="C93" s="243"/>
      <c r="D93" s="243"/>
      <c r="E93" s="243"/>
      <c r="F93" s="243"/>
      <c r="G93" s="243"/>
      <c r="H93" s="140"/>
      <c r="I93" s="243"/>
      <c r="J93" s="243"/>
      <c r="K93" s="243"/>
      <c r="L93" s="243"/>
      <c r="M93" s="243"/>
      <c r="N93" s="243"/>
      <c r="O93" s="243"/>
      <c r="P93" s="243"/>
      <c r="Q93" s="243"/>
      <c r="R93" s="243"/>
      <c r="S93" s="243"/>
    </row>
    <row r="94" spans="1:19" x14ac:dyDescent="0.15">
      <c r="A94" s="146"/>
      <c r="B94" s="243"/>
      <c r="C94" s="243"/>
      <c r="D94" s="243"/>
      <c r="E94" s="243"/>
      <c r="F94" s="243"/>
      <c r="G94" s="243"/>
      <c r="H94" s="140"/>
      <c r="I94" s="243"/>
      <c r="J94" s="243"/>
      <c r="K94" s="243"/>
      <c r="L94" s="243"/>
      <c r="M94" s="243"/>
      <c r="N94" s="243"/>
      <c r="O94" s="243"/>
      <c r="P94" s="243"/>
      <c r="Q94" s="243"/>
      <c r="R94" s="243"/>
      <c r="S94" s="243"/>
    </row>
    <row r="95" spans="1:19" x14ac:dyDescent="0.15">
      <c r="A95" s="146"/>
      <c r="B95" s="243"/>
      <c r="C95" s="243"/>
      <c r="D95" s="243"/>
      <c r="E95" s="243"/>
      <c r="F95" s="243"/>
      <c r="G95" s="243"/>
      <c r="H95" s="140"/>
      <c r="I95" s="243"/>
      <c r="J95" s="243"/>
      <c r="K95" s="243"/>
      <c r="L95" s="243"/>
      <c r="M95" s="243"/>
      <c r="N95" s="243"/>
      <c r="O95" s="243"/>
      <c r="P95" s="243"/>
      <c r="Q95" s="243"/>
      <c r="R95" s="243"/>
      <c r="S95" s="243"/>
    </row>
    <row r="96" spans="1:19" x14ac:dyDescent="0.15">
      <c r="A96" s="146"/>
      <c r="B96" s="243"/>
      <c r="C96" s="243"/>
      <c r="D96" s="243"/>
      <c r="E96" s="243"/>
      <c r="F96" s="243"/>
      <c r="G96" s="243"/>
      <c r="H96" s="140"/>
      <c r="I96" s="243"/>
      <c r="J96" s="243"/>
      <c r="K96" s="243"/>
      <c r="L96" s="243"/>
      <c r="M96" s="243"/>
      <c r="N96" s="243"/>
      <c r="O96" s="243"/>
      <c r="P96" s="243"/>
      <c r="Q96" s="243"/>
      <c r="R96" s="243"/>
      <c r="S96" s="243"/>
    </row>
    <row r="97" spans="1:19" x14ac:dyDescent="0.15">
      <c r="A97" s="146"/>
      <c r="B97" s="243"/>
      <c r="C97" s="243"/>
      <c r="D97" s="243"/>
      <c r="E97" s="243"/>
      <c r="F97" s="243"/>
      <c r="G97" s="243"/>
      <c r="H97" s="140"/>
      <c r="I97" s="243"/>
      <c r="J97" s="243"/>
      <c r="K97" s="243"/>
      <c r="L97" s="243"/>
      <c r="M97" s="243"/>
      <c r="N97" s="243"/>
      <c r="O97" s="243"/>
      <c r="P97" s="243"/>
      <c r="Q97" s="243"/>
      <c r="R97" s="243"/>
      <c r="S97" s="243"/>
    </row>
    <row r="98" spans="1:19" x14ac:dyDescent="0.15">
      <c r="A98" s="146"/>
      <c r="B98" s="243"/>
      <c r="C98" s="243"/>
      <c r="D98" s="243"/>
      <c r="E98" s="243"/>
      <c r="F98" s="243"/>
      <c r="G98" s="243"/>
      <c r="H98" s="140"/>
      <c r="I98" s="243"/>
      <c r="J98" s="243"/>
      <c r="K98" s="243"/>
      <c r="L98" s="243"/>
      <c r="M98" s="243"/>
      <c r="N98" s="243"/>
      <c r="O98" s="243"/>
      <c r="P98" s="243"/>
      <c r="Q98" s="243"/>
      <c r="R98" s="243"/>
      <c r="S98" s="243"/>
    </row>
    <row r="99" spans="1:19" x14ac:dyDescent="0.15">
      <c r="A99" s="146"/>
      <c r="B99" s="243"/>
      <c r="C99" s="243"/>
      <c r="D99" s="243"/>
      <c r="E99" s="243"/>
      <c r="F99" s="243"/>
      <c r="G99" s="243"/>
      <c r="H99" s="140"/>
      <c r="I99" s="243"/>
      <c r="J99" s="243"/>
      <c r="K99" s="243"/>
      <c r="L99" s="243"/>
      <c r="M99" s="243"/>
      <c r="N99" s="243"/>
      <c r="O99" s="243"/>
      <c r="P99" s="243"/>
      <c r="Q99" s="243"/>
      <c r="R99" s="243"/>
      <c r="S99" s="243"/>
    </row>
    <row r="100" spans="1:19" x14ac:dyDescent="0.15">
      <c r="A100" s="146"/>
      <c r="B100" s="243"/>
      <c r="C100" s="243"/>
      <c r="D100" s="243"/>
      <c r="E100" s="243"/>
      <c r="F100" s="243"/>
      <c r="G100" s="243"/>
      <c r="H100" s="140"/>
      <c r="I100" s="243"/>
      <c r="J100" s="243"/>
      <c r="K100" s="243"/>
      <c r="L100" s="243"/>
      <c r="M100" s="243"/>
      <c r="N100" s="243"/>
      <c r="O100" s="243"/>
      <c r="P100" s="243"/>
      <c r="Q100" s="243"/>
      <c r="R100" s="243"/>
      <c r="S100" s="243"/>
    </row>
  </sheetData>
  <phoneticPr fontId="5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zoomScale="85" zoomScaleNormal="85" workbookViewId="0">
      <pane ySplit="2" topLeftCell="A3" activePane="bottomLeft" state="frozenSplit"/>
      <selection sqref="A1:BB1"/>
      <selection pane="bottomLeft"/>
    </sheetView>
  </sheetViews>
  <sheetFormatPr defaultColWidth="8.75" defaultRowHeight="18.75" x14ac:dyDescent="0.15"/>
  <cols>
    <col min="1" max="1" width="15.625" style="134" bestFit="1" customWidth="1"/>
    <col min="2" max="2" width="9.25" style="134" bestFit="1" customWidth="1"/>
    <col min="3" max="6" width="20" style="134" bestFit="1" customWidth="1"/>
    <col min="7" max="7" width="5.25" style="134" bestFit="1" customWidth="1"/>
    <col min="8" max="8" width="11" style="134" bestFit="1" customWidth="1"/>
    <col min="9" max="9" width="7.25" style="134" bestFit="1" customWidth="1"/>
    <col min="10" max="10" width="9.25" style="134" bestFit="1" customWidth="1"/>
    <col min="11" max="11" width="11.375" style="134" bestFit="1" customWidth="1"/>
    <col min="12" max="14" width="9.25" style="134" bestFit="1" customWidth="1"/>
    <col min="15" max="15" width="13.5" style="134" bestFit="1" customWidth="1"/>
    <col min="16" max="16" width="5.25" style="134" bestFit="1" customWidth="1"/>
    <col min="17" max="17" width="17.875" style="134" bestFit="1" customWidth="1"/>
    <col min="18" max="18" width="5.25" style="134" bestFit="1" customWidth="1"/>
    <col min="19" max="19" width="15.5" style="134" bestFit="1" customWidth="1"/>
    <col min="20" max="20" width="13.5" style="134" bestFit="1" customWidth="1"/>
    <col min="21" max="21" width="9.25" style="134" bestFit="1" customWidth="1"/>
    <col min="22" max="22" width="12.125" style="134" bestFit="1" customWidth="1"/>
    <col min="23" max="23" width="8.75" style="134" customWidth="1"/>
    <col min="24" max="16384" width="8.75" style="134"/>
  </cols>
  <sheetData>
    <row r="1" spans="1:22" x14ac:dyDescent="0.15">
      <c r="A1" s="145"/>
      <c r="B1" s="142" t="s">
        <v>942</v>
      </c>
      <c r="C1" s="143"/>
      <c r="D1" s="143"/>
      <c r="E1" s="143"/>
      <c r="F1" s="137"/>
      <c r="G1" s="145" t="s">
        <v>943</v>
      </c>
      <c r="H1" s="145" t="s">
        <v>944</v>
      </c>
      <c r="I1" s="144" t="s">
        <v>945</v>
      </c>
      <c r="J1" s="137"/>
      <c r="K1" s="142" t="s">
        <v>946</v>
      </c>
      <c r="L1" s="143"/>
      <c r="M1" s="143"/>
      <c r="N1" s="143"/>
      <c r="O1" s="143"/>
      <c r="P1" s="143"/>
      <c r="Q1" s="143"/>
      <c r="R1" s="137"/>
      <c r="S1" s="145" t="s">
        <v>947</v>
      </c>
      <c r="T1" s="142" t="s">
        <v>948</v>
      </c>
      <c r="U1" s="143"/>
      <c r="V1" s="145" t="s">
        <v>949</v>
      </c>
    </row>
    <row r="2" spans="1:22" x14ac:dyDescent="0.15">
      <c r="A2" s="147"/>
      <c r="B2" s="146" t="s">
        <v>950</v>
      </c>
      <c r="C2" s="149" t="s">
        <v>1136</v>
      </c>
      <c r="D2" s="149" t="s">
        <v>1135</v>
      </c>
      <c r="E2" s="149" t="s">
        <v>1133</v>
      </c>
      <c r="F2" s="149" t="s">
        <v>1134</v>
      </c>
      <c r="G2" s="147"/>
      <c r="H2" s="147"/>
      <c r="I2" s="147"/>
      <c r="J2" s="146" t="s">
        <v>951</v>
      </c>
      <c r="K2" s="146" t="s">
        <v>952</v>
      </c>
      <c r="L2" s="146" t="s">
        <v>953</v>
      </c>
      <c r="M2" s="146" t="s">
        <v>954</v>
      </c>
      <c r="N2" s="146" t="s">
        <v>955</v>
      </c>
      <c r="O2" s="149" t="s">
        <v>1118</v>
      </c>
      <c r="P2" s="149" t="s">
        <v>1119</v>
      </c>
      <c r="Q2" s="149" t="s">
        <v>1120</v>
      </c>
      <c r="R2" s="146" t="s">
        <v>956</v>
      </c>
      <c r="S2" s="147"/>
      <c r="T2" s="146" t="s">
        <v>957</v>
      </c>
      <c r="U2" s="142" t="s">
        <v>958</v>
      </c>
      <c r="V2" s="147"/>
    </row>
    <row r="3" spans="1:22" x14ac:dyDescent="0.15">
      <c r="A3" s="149" t="s">
        <v>965</v>
      </c>
      <c r="B3" s="135"/>
      <c r="C3" s="135"/>
      <c r="D3" s="135"/>
      <c r="E3" s="135"/>
      <c r="F3" s="135"/>
      <c r="G3" s="135"/>
      <c r="H3" s="136"/>
      <c r="I3" s="135"/>
      <c r="J3" s="135"/>
      <c r="K3" s="135"/>
      <c r="L3" s="135"/>
      <c r="M3" s="135"/>
      <c r="N3" s="135"/>
      <c r="O3" s="135"/>
      <c r="P3" s="135"/>
      <c r="Q3" s="135"/>
      <c r="R3" s="135"/>
      <c r="S3" s="135"/>
      <c r="T3" s="135"/>
      <c r="U3" s="135"/>
      <c r="V3" s="136"/>
    </row>
    <row r="4" spans="1:22" x14ac:dyDescent="0.15">
      <c r="A4" s="149" t="s">
        <v>966</v>
      </c>
      <c r="B4" s="135"/>
      <c r="C4" s="135"/>
      <c r="D4" s="135"/>
      <c r="E4" s="135"/>
      <c r="F4" s="135"/>
      <c r="G4" s="135"/>
      <c r="H4" s="136"/>
      <c r="I4" s="135"/>
      <c r="J4" s="135"/>
      <c r="K4" s="135"/>
      <c r="L4" s="135"/>
      <c r="M4" s="135"/>
      <c r="N4" s="135"/>
      <c r="O4" s="135"/>
      <c r="P4" s="135"/>
      <c r="Q4" s="135"/>
      <c r="R4" s="135"/>
      <c r="S4" s="135"/>
      <c r="T4" s="135"/>
      <c r="U4" s="135"/>
      <c r="V4" s="136"/>
    </row>
    <row r="5" spans="1:22" x14ac:dyDescent="0.15">
      <c r="A5" s="149" t="s">
        <v>967</v>
      </c>
      <c r="B5" s="135"/>
      <c r="C5" s="135"/>
      <c r="D5" s="135"/>
      <c r="E5" s="135"/>
      <c r="F5" s="135"/>
      <c r="G5" s="135"/>
      <c r="H5" s="136"/>
      <c r="I5" s="135"/>
      <c r="J5" s="135"/>
      <c r="K5" s="135"/>
      <c r="L5" s="135"/>
      <c r="M5" s="135"/>
      <c r="N5" s="135"/>
      <c r="O5" s="135"/>
      <c r="P5" s="135"/>
      <c r="Q5" s="135"/>
      <c r="R5" s="135"/>
      <c r="S5" s="135"/>
      <c r="T5" s="135"/>
      <c r="U5" s="135"/>
      <c r="V5" s="136"/>
    </row>
    <row r="6" spans="1:22" x14ac:dyDescent="0.15">
      <c r="A6" s="149" t="s">
        <v>968</v>
      </c>
      <c r="B6" s="135"/>
      <c r="C6" s="135"/>
      <c r="D6" s="135"/>
      <c r="E6" s="135"/>
      <c r="F6" s="135"/>
      <c r="G6" s="135"/>
      <c r="H6" s="136"/>
      <c r="I6" s="135"/>
      <c r="J6" s="135"/>
      <c r="K6" s="135"/>
      <c r="L6" s="135"/>
      <c r="M6" s="135"/>
      <c r="N6" s="135"/>
      <c r="O6" s="135"/>
      <c r="P6" s="135"/>
      <c r="Q6" s="135"/>
      <c r="R6" s="135"/>
      <c r="S6" s="135"/>
      <c r="T6" s="135"/>
      <c r="U6" s="135"/>
      <c r="V6" s="136"/>
    </row>
    <row r="7" spans="1:22" x14ac:dyDescent="0.15">
      <c r="A7" s="149" t="s">
        <v>969</v>
      </c>
      <c r="B7" s="135"/>
      <c r="C7" s="135"/>
      <c r="D7" s="135"/>
      <c r="E7" s="135"/>
      <c r="F7" s="135"/>
      <c r="G7" s="135"/>
      <c r="H7" s="136"/>
      <c r="I7" s="135"/>
      <c r="J7" s="135"/>
      <c r="K7" s="135"/>
      <c r="L7" s="135"/>
      <c r="M7" s="135"/>
      <c r="N7" s="135"/>
      <c r="O7" s="135"/>
      <c r="P7" s="135"/>
      <c r="Q7" s="135"/>
      <c r="R7" s="135"/>
      <c r="S7" s="135"/>
      <c r="T7" s="135"/>
      <c r="U7" s="135"/>
      <c r="V7" s="136"/>
    </row>
    <row r="8" spans="1:22" x14ac:dyDescent="0.15">
      <c r="A8" s="149" t="s">
        <v>970</v>
      </c>
      <c r="B8" s="135"/>
      <c r="C8" s="135"/>
      <c r="D8" s="135"/>
      <c r="E8" s="135"/>
      <c r="F8" s="135"/>
      <c r="G8" s="135"/>
      <c r="H8" s="136"/>
      <c r="I8" s="135"/>
      <c r="J8" s="135"/>
      <c r="K8" s="135"/>
      <c r="L8" s="135"/>
      <c r="M8" s="135"/>
      <c r="N8" s="135"/>
      <c r="O8" s="135"/>
      <c r="P8" s="135"/>
      <c r="Q8" s="135"/>
      <c r="R8" s="135"/>
      <c r="S8" s="135"/>
      <c r="T8" s="135"/>
      <c r="U8" s="135"/>
      <c r="V8" s="136"/>
    </row>
    <row r="9" spans="1:22" x14ac:dyDescent="0.15">
      <c r="A9" s="149" t="s">
        <v>971</v>
      </c>
      <c r="B9" s="135"/>
      <c r="C9" s="135"/>
      <c r="D9" s="135"/>
      <c r="E9" s="135"/>
      <c r="F9" s="135"/>
      <c r="G9" s="135"/>
      <c r="H9" s="135"/>
      <c r="I9" s="135"/>
      <c r="J9" s="135"/>
      <c r="K9" s="135"/>
      <c r="L9" s="135"/>
      <c r="M9" s="135"/>
      <c r="N9" s="135"/>
      <c r="O9" s="135"/>
      <c r="P9" s="135"/>
      <c r="Q9" s="135"/>
      <c r="R9" s="135"/>
      <c r="S9" s="135"/>
      <c r="T9" s="135"/>
      <c r="U9" s="135"/>
      <c r="V9" s="136"/>
    </row>
    <row r="10" spans="1:22" x14ac:dyDescent="0.15">
      <c r="A10" s="149" t="s">
        <v>972</v>
      </c>
      <c r="B10" s="135"/>
      <c r="C10" s="135"/>
      <c r="D10" s="135"/>
      <c r="E10" s="135"/>
      <c r="F10" s="135"/>
      <c r="G10" s="135"/>
      <c r="H10" s="135"/>
      <c r="I10" s="135"/>
      <c r="J10" s="135"/>
      <c r="K10" s="135"/>
      <c r="L10" s="135"/>
      <c r="M10" s="135"/>
      <c r="N10" s="135"/>
      <c r="O10" s="135"/>
      <c r="P10" s="135"/>
      <c r="Q10" s="135"/>
      <c r="R10" s="135"/>
      <c r="S10" s="135"/>
      <c r="T10" s="135"/>
      <c r="U10" s="135"/>
      <c r="V10" s="135"/>
    </row>
    <row r="11" spans="1:22" x14ac:dyDescent="0.15">
      <c r="A11" s="149" t="s">
        <v>973</v>
      </c>
      <c r="B11" s="135"/>
      <c r="C11" s="135"/>
      <c r="D11" s="135"/>
      <c r="E11" s="135"/>
      <c r="F11" s="135"/>
      <c r="G11" s="135"/>
      <c r="H11" s="135"/>
      <c r="I11" s="135"/>
      <c r="J11" s="135"/>
      <c r="K11" s="135"/>
      <c r="L11" s="135"/>
      <c r="M11" s="135"/>
      <c r="N11" s="135"/>
      <c r="O11" s="135"/>
      <c r="P11" s="135"/>
      <c r="Q11" s="135"/>
      <c r="R11" s="135"/>
      <c r="S11" s="135"/>
      <c r="T11" s="135"/>
      <c r="U11" s="135"/>
      <c r="V11" s="135"/>
    </row>
    <row r="12" spans="1:22" x14ac:dyDescent="0.15">
      <c r="A12" s="149" t="s">
        <v>974</v>
      </c>
      <c r="B12" s="135"/>
      <c r="C12" s="135"/>
      <c r="D12" s="135"/>
      <c r="E12" s="135"/>
      <c r="F12" s="135"/>
      <c r="G12" s="135"/>
      <c r="H12" s="135"/>
      <c r="I12" s="135"/>
      <c r="J12" s="135"/>
      <c r="K12" s="135"/>
      <c r="L12" s="135"/>
      <c r="M12" s="135"/>
      <c r="N12" s="135"/>
      <c r="O12" s="135"/>
      <c r="P12" s="135"/>
      <c r="Q12" s="135"/>
      <c r="R12" s="135"/>
      <c r="S12" s="135"/>
      <c r="T12" s="135"/>
      <c r="U12" s="135"/>
      <c r="V12" s="135"/>
    </row>
    <row r="13" spans="1:22" x14ac:dyDescent="0.15">
      <c r="A13" s="149" t="s">
        <v>975</v>
      </c>
      <c r="B13" s="135"/>
      <c r="C13" s="135"/>
      <c r="D13" s="135"/>
      <c r="E13" s="135"/>
      <c r="F13" s="135"/>
      <c r="G13" s="135"/>
      <c r="H13" s="135"/>
      <c r="I13" s="135"/>
      <c r="J13" s="135"/>
      <c r="K13" s="135"/>
      <c r="L13" s="135"/>
      <c r="M13" s="135"/>
      <c r="N13" s="135"/>
      <c r="O13" s="135"/>
      <c r="P13" s="135"/>
      <c r="Q13" s="135"/>
      <c r="R13" s="135"/>
      <c r="S13" s="135"/>
      <c r="T13" s="135"/>
      <c r="U13" s="135"/>
      <c r="V13" s="135"/>
    </row>
    <row r="14" spans="1:22" x14ac:dyDescent="0.15">
      <c r="A14" s="149" t="s">
        <v>976</v>
      </c>
      <c r="B14" s="135"/>
      <c r="C14" s="135"/>
      <c r="D14" s="135"/>
      <c r="E14" s="135"/>
      <c r="F14" s="135"/>
      <c r="G14" s="135"/>
      <c r="H14" s="135"/>
      <c r="I14" s="135"/>
      <c r="J14" s="135"/>
      <c r="K14" s="135"/>
      <c r="L14" s="135"/>
      <c r="M14" s="135"/>
      <c r="N14" s="135"/>
      <c r="O14" s="135"/>
      <c r="P14" s="135"/>
      <c r="Q14" s="135"/>
      <c r="R14" s="135"/>
      <c r="S14" s="135"/>
      <c r="T14" s="135"/>
      <c r="U14" s="135"/>
      <c r="V14" s="135"/>
    </row>
    <row r="15" spans="1:22" x14ac:dyDescent="0.15">
      <c r="A15" s="149" t="s">
        <v>977</v>
      </c>
      <c r="B15" s="135"/>
      <c r="C15" s="135"/>
      <c r="D15" s="135"/>
      <c r="E15" s="135"/>
      <c r="F15" s="135"/>
      <c r="G15" s="135"/>
      <c r="H15" s="135"/>
      <c r="I15" s="135"/>
      <c r="J15" s="135"/>
      <c r="K15" s="135"/>
      <c r="L15" s="135"/>
      <c r="M15" s="135"/>
      <c r="N15" s="135"/>
      <c r="O15" s="135"/>
      <c r="P15" s="135"/>
      <c r="Q15" s="135"/>
      <c r="R15" s="135"/>
      <c r="S15" s="135"/>
      <c r="T15" s="135"/>
      <c r="U15" s="135"/>
      <c r="V15" s="135"/>
    </row>
    <row r="16" spans="1:22" x14ac:dyDescent="0.15">
      <c r="A16" s="149" t="s">
        <v>978</v>
      </c>
      <c r="B16" s="135"/>
      <c r="C16" s="135"/>
      <c r="D16" s="135"/>
      <c r="E16" s="135"/>
      <c r="F16" s="135"/>
      <c r="G16" s="135"/>
      <c r="H16" s="135"/>
      <c r="I16" s="135"/>
      <c r="J16" s="135"/>
      <c r="K16" s="135"/>
      <c r="L16" s="135"/>
      <c r="M16" s="135"/>
      <c r="N16" s="135"/>
      <c r="O16" s="135"/>
      <c r="P16" s="135"/>
      <c r="Q16" s="135"/>
      <c r="R16" s="135"/>
      <c r="S16" s="135"/>
      <c r="T16" s="135"/>
      <c r="U16" s="135"/>
      <c r="V16" s="135"/>
    </row>
    <row r="17" spans="1:22" x14ac:dyDescent="0.15">
      <c r="A17" s="149" t="s">
        <v>979</v>
      </c>
      <c r="B17" s="135"/>
      <c r="C17" s="135"/>
      <c r="D17" s="135"/>
      <c r="E17" s="135"/>
      <c r="F17" s="135"/>
      <c r="G17" s="135"/>
      <c r="H17" s="135"/>
      <c r="I17" s="135"/>
      <c r="J17" s="135"/>
      <c r="K17" s="135"/>
      <c r="L17" s="135"/>
      <c r="M17" s="135"/>
      <c r="N17" s="135"/>
      <c r="O17" s="135"/>
      <c r="P17" s="135"/>
      <c r="Q17" s="135"/>
      <c r="R17" s="135"/>
      <c r="S17" s="135"/>
      <c r="T17" s="135"/>
      <c r="U17" s="135"/>
      <c r="V17" s="135"/>
    </row>
    <row r="18" spans="1:22" x14ac:dyDescent="0.15">
      <c r="A18" s="149" t="s">
        <v>980</v>
      </c>
      <c r="B18" s="135"/>
      <c r="C18" s="135"/>
      <c r="D18" s="135"/>
      <c r="E18" s="135"/>
      <c r="F18" s="135"/>
      <c r="G18" s="135"/>
      <c r="H18" s="135"/>
      <c r="I18" s="135"/>
      <c r="J18" s="135"/>
      <c r="K18" s="135"/>
      <c r="L18" s="135"/>
      <c r="M18" s="135"/>
      <c r="N18" s="135"/>
      <c r="O18" s="135"/>
      <c r="P18" s="135"/>
      <c r="Q18" s="135"/>
      <c r="R18" s="135"/>
      <c r="S18" s="135"/>
      <c r="T18" s="135"/>
      <c r="U18" s="135"/>
      <c r="V18" s="135"/>
    </row>
    <row r="19" spans="1:22" x14ac:dyDescent="0.15">
      <c r="A19" s="149" t="s">
        <v>981</v>
      </c>
      <c r="B19" s="135"/>
      <c r="C19" s="135"/>
      <c r="D19" s="135"/>
      <c r="E19" s="135"/>
      <c r="F19" s="135"/>
      <c r="G19" s="135"/>
      <c r="H19" s="135"/>
      <c r="I19" s="135"/>
      <c r="J19" s="135"/>
      <c r="K19" s="135"/>
      <c r="L19" s="135"/>
      <c r="M19" s="135"/>
      <c r="N19" s="135"/>
      <c r="O19" s="135"/>
      <c r="P19" s="135"/>
      <c r="Q19" s="135"/>
      <c r="R19" s="135"/>
      <c r="S19" s="135"/>
      <c r="T19" s="135"/>
      <c r="U19" s="135"/>
      <c r="V19" s="135"/>
    </row>
    <row r="20" spans="1:22" customFormat="1" x14ac:dyDescent="0.15">
      <c r="A20" s="149" t="s">
        <v>982</v>
      </c>
      <c r="B20" s="135"/>
      <c r="C20" s="135"/>
      <c r="D20" s="135"/>
      <c r="E20" s="135"/>
      <c r="F20" s="135"/>
      <c r="G20" s="135"/>
      <c r="H20" s="135"/>
      <c r="I20" s="135"/>
      <c r="J20" s="135"/>
      <c r="K20" s="135"/>
      <c r="L20" s="135"/>
      <c r="M20" s="135"/>
      <c r="N20" s="135"/>
      <c r="O20" s="135"/>
      <c r="P20" s="135"/>
      <c r="Q20" s="135"/>
      <c r="R20" s="135"/>
      <c r="S20" s="135"/>
      <c r="T20" s="135"/>
      <c r="U20" s="135"/>
      <c r="V20" s="135"/>
    </row>
    <row r="21" spans="1:22" x14ac:dyDescent="0.15">
      <c r="A21" s="149" t="s">
        <v>983</v>
      </c>
      <c r="B21" s="135"/>
      <c r="C21" s="135"/>
      <c r="D21" s="135"/>
      <c r="E21" s="135"/>
      <c r="F21" s="135"/>
      <c r="G21" s="135"/>
      <c r="H21" s="135"/>
      <c r="I21" s="135"/>
      <c r="J21" s="135"/>
      <c r="K21" s="135"/>
      <c r="L21" s="135"/>
      <c r="M21" s="135"/>
      <c r="N21" s="135"/>
      <c r="O21" s="135"/>
      <c r="P21" s="135"/>
      <c r="Q21" s="135"/>
      <c r="R21" s="135"/>
      <c r="S21" s="135"/>
      <c r="T21" s="135"/>
      <c r="U21" s="135"/>
      <c r="V21" s="135"/>
    </row>
    <row r="22" spans="1:22" x14ac:dyDescent="0.15">
      <c r="A22" s="149" t="s">
        <v>984</v>
      </c>
      <c r="B22" s="135"/>
      <c r="C22" s="135"/>
      <c r="D22" s="135"/>
      <c r="E22" s="135"/>
      <c r="F22" s="135"/>
      <c r="G22" s="135"/>
      <c r="H22" s="135"/>
      <c r="I22" s="135"/>
      <c r="J22" s="135"/>
      <c r="K22" s="135"/>
      <c r="L22" s="135"/>
      <c r="M22" s="135"/>
      <c r="N22" s="135"/>
      <c r="O22" s="135"/>
      <c r="P22" s="135"/>
      <c r="Q22" s="135"/>
      <c r="R22" s="135"/>
      <c r="S22" s="135"/>
      <c r="T22" s="135"/>
      <c r="U22" s="135"/>
      <c r="V22" s="135"/>
    </row>
    <row r="23" spans="1:22" x14ac:dyDescent="0.15">
      <c r="A23" s="149" t="s">
        <v>985</v>
      </c>
      <c r="B23" s="135"/>
      <c r="C23" s="135"/>
      <c r="D23" s="135"/>
      <c r="E23" s="135"/>
      <c r="F23" s="135"/>
      <c r="G23" s="135"/>
      <c r="H23" s="135"/>
      <c r="I23" s="135"/>
      <c r="J23" s="135"/>
      <c r="K23" s="135"/>
      <c r="L23" s="135"/>
      <c r="M23" s="135"/>
      <c r="N23" s="135"/>
      <c r="O23" s="135"/>
      <c r="P23" s="135"/>
      <c r="Q23" s="135"/>
      <c r="R23" s="135"/>
      <c r="S23" s="135"/>
      <c r="T23" s="135"/>
      <c r="U23" s="135"/>
      <c r="V23" s="135"/>
    </row>
    <row r="24" spans="1:22" x14ac:dyDescent="0.15">
      <c r="A24" s="149" t="s">
        <v>986</v>
      </c>
      <c r="B24" s="135"/>
      <c r="C24" s="135"/>
      <c r="D24" s="135"/>
      <c r="E24" s="135"/>
      <c r="F24" s="135"/>
      <c r="G24" s="135"/>
      <c r="H24" s="135"/>
      <c r="I24" s="135"/>
      <c r="J24" s="135"/>
      <c r="K24" s="135"/>
      <c r="L24" s="135"/>
      <c r="M24" s="135"/>
      <c r="N24" s="135"/>
      <c r="O24" s="135"/>
      <c r="P24" s="135"/>
      <c r="Q24" s="135"/>
      <c r="R24" s="135"/>
      <c r="S24" s="135"/>
      <c r="T24" s="135"/>
      <c r="U24" s="135"/>
      <c r="V24" s="135"/>
    </row>
    <row r="25" spans="1:22" x14ac:dyDescent="0.15">
      <c r="A25" s="149" t="s">
        <v>987</v>
      </c>
      <c r="B25" s="135"/>
      <c r="C25" s="135"/>
      <c r="D25" s="135"/>
      <c r="E25" s="135"/>
      <c r="F25" s="135"/>
      <c r="G25" s="135"/>
      <c r="H25" s="135"/>
      <c r="I25" s="135"/>
      <c r="J25" s="135"/>
      <c r="K25" s="135"/>
      <c r="L25" s="135"/>
      <c r="M25" s="135"/>
      <c r="N25" s="135"/>
      <c r="O25" s="135"/>
      <c r="P25" s="135"/>
      <c r="Q25" s="135"/>
      <c r="R25" s="135"/>
      <c r="S25" s="135"/>
      <c r="T25" s="135"/>
      <c r="U25" s="135"/>
      <c r="V25" s="135"/>
    </row>
    <row r="26" spans="1:22" x14ac:dyDescent="0.15">
      <c r="A26" s="149" t="s">
        <v>988</v>
      </c>
      <c r="B26" s="135"/>
      <c r="C26" s="135"/>
      <c r="D26" s="135"/>
      <c r="E26" s="135"/>
      <c r="F26" s="135"/>
      <c r="G26" s="135"/>
      <c r="H26" s="135"/>
      <c r="I26" s="135"/>
      <c r="J26" s="135"/>
      <c r="K26" s="135"/>
      <c r="L26" s="135"/>
      <c r="M26" s="135"/>
      <c r="N26" s="135"/>
      <c r="O26" s="135"/>
      <c r="P26" s="135"/>
      <c r="Q26" s="135"/>
      <c r="R26" s="135"/>
      <c r="S26" s="135"/>
      <c r="T26" s="135"/>
      <c r="U26" s="135"/>
      <c r="V26" s="135"/>
    </row>
    <row r="27" spans="1:22" x14ac:dyDescent="0.15">
      <c r="A27" s="149" t="s">
        <v>989</v>
      </c>
      <c r="B27" s="135"/>
      <c r="C27" s="135"/>
      <c r="D27" s="135"/>
      <c r="E27" s="135"/>
      <c r="F27" s="135"/>
      <c r="G27" s="135"/>
      <c r="H27" s="135"/>
      <c r="I27" s="135"/>
      <c r="J27" s="135"/>
      <c r="K27" s="135"/>
      <c r="L27" s="135"/>
      <c r="M27" s="135"/>
      <c r="N27" s="135"/>
      <c r="O27" s="135"/>
      <c r="P27" s="135"/>
      <c r="Q27" s="135"/>
      <c r="R27" s="135"/>
      <c r="S27" s="135"/>
      <c r="T27" s="135"/>
      <c r="U27" s="135"/>
      <c r="V27" s="135"/>
    </row>
    <row r="28" spans="1:22" x14ac:dyDescent="0.15">
      <c r="A28" s="149" t="s">
        <v>990</v>
      </c>
      <c r="B28" s="135"/>
      <c r="C28" s="135"/>
      <c r="D28" s="135"/>
      <c r="E28" s="135"/>
      <c r="F28" s="135"/>
      <c r="G28" s="135"/>
      <c r="H28" s="135"/>
      <c r="I28" s="135"/>
      <c r="J28" s="135"/>
      <c r="K28" s="135"/>
      <c r="L28" s="135"/>
      <c r="M28" s="135"/>
      <c r="N28" s="135"/>
      <c r="O28" s="135"/>
      <c r="P28" s="135"/>
      <c r="Q28" s="135"/>
      <c r="R28" s="135"/>
      <c r="S28" s="135"/>
      <c r="T28" s="135"/>
      <c r="U28" s="135"/>
      <c r="V28" s="135"/>
    </row>
    <row r="29" spans="1:22" x14ac:dyDescent="0.15">
      <c r="A29" s="149" t="s">
        <v>991</v>
      </c>
      <c r="B29" s="135"/>
      <c r="C29" s="135"/>
      <c r="D29" s="135"/>
      <c r="E29" s="135"/>
      <c r="F29" s="135"/>
      <c r="G29" s="135"/>
      <c r="H29" s="135"/>
      <c r="I29" s="135"/>
      <c r="J29" s="135"/>
      <c r="K29" s="135"/>
      <c r="L29" s="135"/>
      <c r="M29" s="135"/>
      <c r="N29" s="135"/>
      <c r="O29" s="135"/>
      <c r="P29" s="135"/>
      <c r="Q29" s="135"/>
      <c r="R29" s="135"/>
      <c r="S29" s="135"/>
      <c r="T29" s="135"/>
      <c r="U29" s="135"/>
      <c r="V29" s="135"/>
    </row>
    <row r="30" spans="1:22" x14ac:dyDescent="0.15">
      <c r="A30" s="149" t="s">
        <v>992</v>
      </c>
      <c r="B30" s="135"/>
      <c r="C30" s="135"/>
      <c r="D30" s="135"/>
      <c r="E30" s="135"/>
      <c r="F30" s="135"/>
      <c r="G30" s="135"/>
      <c r="H30" s="135"/>
      <c r="I30" s="135"/>
      <c r="J30" s="135"/>
      <c r="K30" s="135"/>
      <c r="L30" s="135"/>
      <c r="M30" s="135"/>
      <c r="N30" s="135"/>
      <c r="O30" s="135"/>
      <c r="P30" s="135"/>
      <c r="Q30" s="135"/>
      <c r="R30" s="135"/>
      <c r="S30" s="135"/>
      <c r="T30" s="135"/>
      <c r="U30" s="135"/>
      <c r="V30" s="135"/>
    </row>
    <row r="31" spans="1:22" x14ac:dyDescent="0.15">
      <c r="A31" s="149" t="s">
        <v>993</v>
      </c>
      <c r="B31" s="135"/>
      <c r="C31" s="135"/>
      <c r="D31" s="135"/>
      <c r="E31" s="135"/>
      <c r="F31" s="135"/>
      <c r="G31" s="135"/>
      <c r="H31" s="135"/>
      <c r="I31" s="135"/>
      <c r="J31" s="135"/>
      <c r="K31" s="135"/>
      <c r="L31" s="135"/>
      <c r="M31" s="135"/>
      <c r="N31" s="135"/>
      <c r="O31" s="135"/>
      <c r="P31" s="135"/>
      <c r="Q31" s="135"/>
      <c r="R31" s="135"/>
      <c r="S31" s="135"/>
      <c r="T31" s="135"/>
      <c r="U31" s="135"/>
      <c r="V31" s="135"/>
    </row>
    <row r="32" spans="1:22" x14ac:dyDescent="0.15">
      <c r="A32" s="149" t="s">
        <v>994</v>
      </c>
      <c r="B32" s="135"/>
      <c r="C32" s="135"/>
      <c r="D32" s="135"/>
      <c r="E32" s="135"/>
      <c r="F32" s="135"/>
      <c r="G32" s="135"/>
      <c r="H32" s="135"/>
      <c r="I32" s="135"/>
      <c r="J32" s="135"/>
      <c r="K32" s="135"/>
      <c r="L32" s="135"/>
      <c r="M32" s="135"/>
      <c r="N32" s="135"/>
      <c r="O32" s="135"/>
      <c r="P32" s="135"/>
      <c r="Q32" s="135"/>
      <c r="R32" s="135"/>
      <c r="S32" s="135"/>
      <c r="T32" s="135"/>
      <c r="U32" s="135"/>
      <c r="V32" s="135"/>
    </row>
    <row r="33" spans="1:22" x14ac:dyDescent="0.15">
      <c r="A33" s="149" t="s">
        <v>995</v>
      </c>
      <c r="B33" s="135"/>
      <c r="C33" s="135"/>
      <c r="D33" s="135"/>
      <c r="E33" s="135"/>
      <c r="F33" s="135"/>
      <c r="G33" s="135"/>
      <c r="H33" s="135"/>
      <c r="I33" s="135"/>
      <c r="J33" s="135"/>
      <c r="K33" s="135"/>
      <c r="L33" s="135"/>
      <c r="M33" s="135"/>
      <c r="N33" s="135"/>
      <c r="O33" s="135"/>
      <c r="P33" s="135"/>
      <c r="Q33" s="135"/>
      <c r="R33" s="135"/>
      <c r="S33" s="135"/>
      <c r="T33" s="135"/>
      <c r="U33" s="135"/>
      <c r="V33" s="135"/>
    </row>
    <row r="34" spans="1:22" x14ac:dyDescent="0.15">
      <c r="A34" s="149" t="s">
        <v>996</v>
      </c>
      <c r="B34" s="135"/>
      <c r="C34" s="135"/>
      <c r="D34" s="135"/>
      <c r="E34" s="135"/>
      <c r="F34" s="135"/>
      <c r="G34" s="135"/>
      <c r="H34" s="135"/>
      <c r="I34" s="135"/>
      <c r="J34" s="135"/>
      <c r="K34" s="135"/>
      <c r="L34" s="135"/>
      <c r="M34" s="135"/>
      <c r="N34" s="135"/>
      <c r="O34" s="135"/>
      <c r="P34" s="135"/>
      <c r="Q34" s="135"/>
      <c r="R34" s="135"/>
      <c r="S34" s="135"/>
      <c r="T34" s="135"/>
      <c r="U34" s="135"/>
      <c r="V34" s="135"/>
    </row>
    <row r="35" spans="1:22" x14ac:dyDescent="0.15">
      <c r="A35" s="149" t="s">
        <v>997</v>
      </c>
      <c r="B35" s="135"/>
      <c r="C35" s="135"/>
      <c r="D35" s="135"/>
      <c r="E35" s="135"/>
      <c r="F35" s="135"/>
      <c r="G35" s="135"/>
      <c r="H35" s="135"/>
      <c r="I35" s="135"/>
      <c r="J35" s="135"/>
      <c r="K35" s="135"/>
      <c r="L35" s="135"/>
      <c r="M35" s="135"/>
      <c r="N35" s="135"/>
      <c r="O35" s="135"/>
      <c r="P35" s="135"/>
      <c r="Q35" s="135"/>
      <c r="R35" s="135"/>
      <c r="S35" s="135"/>
      <c r="T35" s="135"/>
      <c r="U35" s="135"/>
      <c r="V35" s="135"/>
    </row>
    <row r="36" spans="1:22" x14ac:dyDescent="0.15">
      <c r="A36" s="149" t="s">
        <v>998</v>
      </c>
      <c r="B36" s="135"/>
      <c r="C36" s="135"/>
      <c r="D36" s="135"/>
      <c r="E36" s="135"/>
      <c r="F36" s="135"/>
      <c r="G36" s="135"/>
      <c r="H36" s="135"/>
      <c r="I36" s="135"/>
      <c r="J36" s="135"/>
      <c r="K36" s="135"/>
      <c r="L36" s="135"/>
      <c r="M36" s="135"/>
      <c r="N36" s="135"/>
      <c r="O36" s="135"/>
      <c r="P36" s="135"/>
      <c r="Q36" s="135"/>
      <c r="R36" s="135"/>
      <c r="S36" s="135"/>
      <c r="T36" s="135"/>
      <c r="U36" s="135"/>
      <c r="V36" s="135"/>
    </row>
    <row r="37" spans="1:22" x14ac:dyDescent="0.15">
      <c r="A37" s="149" t="s">
        <v>999</v>
      </c>
      <c r="B37" s="135"/>
      <c r="C37" s="135"/>
      <c r="D37" s="135"/>
      <c r="E37" s="135"/>
      <c r="F37" s="135"/>
      <c r="G37" s="135"/>
      <c r="H37" s="135"/>
      <c r="I37" s="135"/>
      <c r="J37" s="135"/>
      <c r="K37" s="135"/>
      <c r="L37" s="135"/>
      <c r="M37" s="135"/>
      <c r="N37" s="135"/>
      <c r="O37" s="135"/>
      <c r="P37" s="135"/>
      <c r="Q37" s="135"/>
      <c r="R37" s="135"/>
      <c r="S37" s="135"/>
      <c r="T37" s="135"/>
      <c r="U37" s="135"/>
      <c r="V37" s="135"/>
    </row>
    <row r="38" spans="1:22" x14ac:dyDescent="0.15">
      <c r="A38" s="149" t="s">
        <v>1000</v>
      </c>
      <c r="B38" s="135"/>
      <c r="C38" s="135"/>
      <c r="D38" s="135"/>
      <c r="E38" s="135"/>
      <c r="F38" s="135"/>
      <c r="G38" s="135"/>
      <c r="H38" s="135"/>
      <c r="I38" s="135"/>
      <c r="J38" s="135"/>
      <c r="K38" s="135"/>
      <c r="L38" s="135"/>
      <c r="M38" s="135"/>
      <c r="N38" s="135"/>
      <c r="O38" s="135"/>
      <c r="P38" s="135"/>
      <c r="Q38" s="135"/>
      <c r="R38" s="135"/>
      <c r="S38" s="135"/>
      <c r="T38" s="135"/>
      <c r="U38" s="135"/>
      <c r="V38" s="135"/>
    </row>
    <row r="39" spans="1:22" x14ac:dyDescent="0.15">
      <c r="A39" s="149" t="s">
        <v>1001</v>
      </c>
      <c r="B39" s="135"/>
      <c r="C39" s="135"/>
      <c r="D39" s="135"/>
      <c r="E39" s="135"/>
      <c r="F39" s="135"/>
      <c r="G39" s="135"/>
      <c r="H39" s="135"/>
      <c r="I39" s="135"/>
      <c r="J39" s="135"/>
      <c r="K39" s="135"/>
      <c r="L39" s="135"/>
      <c r="M39" s="135"/>
      <c r="N39" s="135"/>
      <c r="O39" s="135"/>
      <c r="P39" s="135"/>
      <c r="Q39" s="135"/>
      <c r="R39" s="135"/>
      <c r="S39" s="135"/>
      <c r="T39" s="135"/>
      <c r="U39" s="135"/>
      <c r="V39" s="135"/>
    </row>
    <row r="40" spans="1:22" x14ac:dyDescent="0.15">
      <c r="A40" s="149" t="s">
        <v>1002</v>
      </c>
      <c r="B40" s="135"/>
      <c r="C40" s="135"/>
      <c r="D40" s="135"/>
      <c r="E40" s="135"/>
      <c r="F40" s="135"/>
      <c r="G40" s="135"/>
      <c r="H40" s="135"/>
      <c r="I40" s="135"/>
      <c r="J40" s="135"/>
      <c r="K40" s="135"/>
      <c r="L40" s="135"/>
      <c r="M40" s="135"/>
      <c r="N40" s="135"/>
      <c r="O40" s="135"/>
      <c r="P40" s="135"/>
      <c r="Q40" s="135"/>
      <c r="R40" s="135"/>
      <c r="S40" s="135"/>
      <c r="T40" s="135"/>
      <c r="U40" s="135"/>
      <c r="V40" s="135"/>
    </row>
    <row r="41" spans="1:22" x14ac:dyDescent="0.15">
      <c r="A41" s="149" t="s">
        <v>1003</v>
      </c>
      <c r="B41" s="135"/>
      <c r="C41" s="135"/>
      <c r="D41" s="135"/>
      <c r="E41" s="135"/>
      <c r="F41" s="135"/>
      <c r="G41" s="135"/>
      <c r="H41" s="135"/>
      <c r="I41" s="135"/>
      <c r="J41" s="135"/>
      <c r="K41" s="135"/>
      <c r="L41" s="135"/>
      <c r="M41" s="135"/>
      <c r="N41" s="135"/>
      <c r="O41" s="135"/>
      <c r="P41" s="135"/>
      <c r="Q41" s="135"/>
      <c r="R41" s="135"/>
      <c r="S41" s="135"/>
      <c r="T41" s="135"/>
      <c r="U41" s="135"/>
      <c r="V41" s="135"/>
    </row>
    <row r="42" spans="1:22" x14ac:dyDescent="0.15">
      <c r="A42" s="149" t="s">
        <v>1004</v>
      </c>
      <c r="B42" s="135"/>
      <c r="C42" s="135"/>
      <c r="D42" s="135"/>
      <c r="E42" s="135"/>
      <c r="F42" s="135"/>
      <c r="G42" s="135"/>
      <c r="H42" s="135"/>
      <c r="I42" s="135"/>
      <c r="J42" s="135"/>
      <c r="K42" s="135"/>
      <c r="L42" s="135"/>
      <c r="M42" s="135"/>
      <c r="N42" s="135"/>
      <c r="O42" s="135"/>
      <c r="P42" s="135"/>
      <c r="Q42" s="135"/>
      <c r="R42" s="135"/>
      <c r="S42" s="135"/>
      <c r="T42" s="135"/>
      <c r="U42" s="135"/>
      <c r="V42" s="135"/>
    </row>
    <row r="43" spans="1:22" x14ac:dyDescent="0.15">
      <c r="A43" s="149" t="s">
        <v>1005</v>
      </c>
      <c r="B43" s="135"/>
      <c r="C43" s="135"/>
      <c r="D43" s="135"/>
      <c r="E43" s="135"/>
      <c r="F43" s="135"/>
      <c r="G43" s="135"/>
      <c r="H43" s="135"/>
      <c r="I43" s="135"/>
      <c r="J43" s="135"/>
      <c r="K43" s="135"/>
      <c r="L43" s="135"/>
      <c r="M43" s="135"/>
      <c r="N43" s="135"/>
      <c r="O43" s="135"/>
      <c r="P43" s="135"/>
      <c r="Q43" s="135"/>
      <c r="R43" s="135"/>
      <c r="S43" s="135"/>
      <c r="T43" s="135"/>
      <c r="U43" s="135"/>
      <c r="V43" s="135"/>
    </row>
    <row r="44" spans="1:22" x14ac:dyDescent="0.15">
      <c r="A44" s="149" t="s">
        <v>1006</v>
      </c>
      <c r="B44" s="135"/>
      <c r="C44" s="135"/>
      <c r="D44" s="135"/>
      <c r="E44" s="135"/>
      <c r="F44" s="135"/>
      <c r="G44" s="135"/>
      <c r="H44" s="135"/>
      <c r="I44" s="135"/>
      <c r="J44" s="135"/>
      <c r="K44" s="135"/>
      <c r="L44" s="135"/>
      <c r="M44" s="135"/>
      <c r="N44" s="135"/>
      <c r="O44" s="135"/>
      <c r="P44" s="135"/>
      <c r="Q44" s="135"/>
      <c r="R44" s="135"/>
      <c r="S44" s="135"/>
      <c r="T44" s="135"/>
      <c r="U44" s="135"/>
      <c r="V44" s="135"/>
    </row>
    <row r="45" spans="1:22" x14ac:dyDescent="0.15">
      <c r="A45" s="149" t="s">
        <v>1007</v>
      </c>
      <c r="B45" s="135"/>
      <c r="C45" s="135"/>
      <c r="D45" s="135"/>
      <c r="E45" s="135"/>
      <c r="F45" s="135"/>
      <c r="G45" s="135"/>
      <c r="H45" s="135"/>
      <c r="I45" s="135"/>
      <c r="J45" s="135"/>
      <c r="K45" s="135"/>
      <c r="L45" s="135"/>
      <c r="M45" s="135"/>
      <c r="N45" s="135"/>
      <c r="O45" s="135"/>
      <c r="P45" s="135"/>
      <c r="Q45" s="135"/>
      <c r="R45" s="135"/>
      <c r="S45" s="135"/>
      <c r="T45" s="135"/>
      <c r="U45" s="135"/>
      <c r="V45" s="135"/>
    </row>
    <row r="46" spans="1:22" x14ac:dyDescent="0.15">
      <c r="A46" s="149" t="s">
        <v>1008</v>
      </c>
      <c r="B46" s="135"/>
      <c r="C46" s="135"/>
      <c r="D46" s="135"/>
      <c r="E46" s="135"/>
      <c r="F46" s="135"/>
      <c r="G46" s="135"/>
      <c r="H46" s="135"/>
      <c r="I46" s="135"/>
      <c r="J46" s="135"/>
      <c r="K46" s="135"/>
      <c r="L46" s="135"/>
      <c r="M46" s="135"/>
      <c r="N46" s="135"/>
      <c r="O46" s="135"/>
      <c r="P46" s="135"/>
      <c r="Q46" s="135"/>
      <c r="R46" s="135"/>
      <c r="S46" s="135"/>
      <c r="T46" s="135"/>
      <c r="U46" s="135"/>
      <c r="V46" s="135"/>
    </row>
    <row r="47" spans="1:22" x14ac:dyDescent="0.15">
      <c r="A47" s="149" t="s">
        <v>1009</v>
      </c>
      <c r="B47" s="135"/>
      <c r="C47" s="135"/>
      <c r="D47" s="135"/>
      <c r="E47" s="135"/>
      <c r="F47" s="135"/>
      <c r="G47" s="135"/>
      <c r="H47" s="135"/>
      <c r="I47" s="135"/>
      <c r="J47" s="135"/>
      <c r="K47" s="135"/>
      <c r="L47" s="135"/>
      <c r="M47" s="135"/>
      <c r="N47" s="135"/>
      <c r="O47" s="135"/>
      <c r="P47" s="135"/>
      <c r="Q47" s="135"/>
      <c r="R47" s="135"/>
      <c r="S47" s="135"/>
      <c r="T47" s="135"/>
      <c r="U47" s="135"/>
      <c r="V47" s="135"/>
    </row>
    <row r="48" spans="1:22" x14ac:dyDescent="0.15">
      <c r="A48" s="149" t="s">
        <v>1010</v>
      </c>
      <c r="B48" s="135"/>
      <c r="C48" s="135"/>
      <c r="D48" s="135"/>
      <c r="E48" s="135"/>
      <c r="F48" s="135"/>
      <c r="G48" s="135"/>
      <c r="H48" s="135"/>
      <c r="I48" s="135"/>
      <c r="J48" s="135"/>
      <c r="K48" s="135"/>
      <c r="L48" s="135"/>
      <c r="M48" s="135"/>
      <c r="N48" s="135"/>
      <c r="O48" s="135"/>
      <c r="P48" s="135"/>
      <c r="Q48" s="135"/>
      <c r="R48" s="135"/>
      <c r="S48" s="135"/>
      <c r="T48" s="135"/>
      <c r="U48" s="135"/>
      <c r="V48" s="135"/>
    </row>
    <row r="49" spans="1:22" x14ac:dyDescent="0.15">
      <c r="A49" s="149" t="s">
        <v>1011</v>
      </c>
      <c r="B49" s="135"/>
      <c r="C49" s="135"/>
      <c r="D49" s="135"/>
      <c r="E49" s="135"/>
      <c r="F49" s="135"/>
      <c r="G49" s="135"/>
      <c r="H49" s="135"/>
      <c r="I49" s="135"/>
      <c r="J49" s="135"/>
      <c r="K49" s="135"/>
      <c r="L49" s="135"/>
      <c r="M49" s="135"/>
      <c r="N49" s="135"/>
      <c r="O49" s="135"/>
      <c r="P49" s="135"/>
      <c r="Q49" s="135"/>
      <c r="R49" s="135"/>
      <c r="S49" s="135"/>
      <c r="T49" s="135"/>
      <c r="U49" s="135"/>
      <c r="V49" s="135"/>
    </row>
    <row r="50" spans="1:22" x14ac:dyDescent="0.15">
      <c r="A50" s="149" t="s">
        <v>1012</v>
      </c>
      <c r="B50" s="135"/>
      <c r="C50" s="135"/>
      <c r="D50" s="135"/>
      <c r="E50" s="135"/>
      <c r="F50" s="135"/>
      <c r="G50" s="135"/>
      <c r="H50" s="135"/>
      <c r="I50" s="135"/>
      <c r="J50" s="135"/>
      <c r="K50" s="135"/>
      <c r="L50" s="135"/>
      <c r="M50" s="135"/>
      <c r="N50" s="135"/>
      <c r="O50" s="135"/>
      <c r="P50" s="135"/>
      <c r="Q50" s="135"/>
      <c r="R50" s="135"/>
      <c r="S50" s="135"/>
      <c r="T50" s="135"/>
      <c r="U50" s="135"/>
      <c r="V50" s="135"/>
    </row>
    <row r="51" spans="1:22" x14ac:dyDescent="0.15">
      <c r="A51" s="149" t="s">
        <v>1013</v>
      </c>
      <c r="B51" s="135"/>
      <c r="C51" s="135"/>
      <c r="D51" s="135"/>
      <c r="E51" s="135"/>
      <c r="F51" s="135"/>
      <c r="G51" s="135"/>
      <c r="H51" s="135"/>
      <c r="I51" s="135"/>
      <c r="J51" s="135"/>
      <c r="K51" s="135"/>
      <c r="L51" s="135"/>
      <c r="M51" s="135"/>
      <c r="N51" s="135"/>
      <c r="O51" s="135"/>
      <c r="P51" s="135"/>
      <c r="Q51" s="135"/>
      <c r="R51" s="135"/>
      <c r="S51" s="135"/>
      <c r="T51" s="135"/>
      <c r="U51" s="135"/>
      <c r="V51" s="135"/>
    </row>
    <row r="52" spans="1:22" x14ac:dyDescent="0.15">
      <c r="A52" s="149" t="s">
        <v>1014</v>
      </c>
      <c r="B52" s="135"/>
      <c r="C52" s="135"/>
      <c r="D52" s="135"/>
      <c r="E52" s="135"/>
      <c r="F52" s="135"/>
      <c r="G52" s="135"/>
      <c r="H52" s="135"/>
      <c r="I52" s="135"/>
      <c r="J52" s="135"/>
      <c r="K52" s="135"/>
      <c r="L52" s="135"/>
      <c r="M52" s="135"/>
      <c r="N52" s="135"/>
      <c r="O52" s="135"/>
      <c r="P52" s="135"/>
      <c r="Q52" s="135"/>
      <c r="R52" s="135"/>
      <c r="S52" s="135"/>
      <c r="T52" s="135"/>
      <c r="U52" s="135"/>
      <c r="V52" s="135"/>
    </row>
    <row r="53" spans="1:22" x14ac:dyDescent="0.15">
      <c r="A53" s="149" t="s">
        <v>1015</v>
      </c>
      <c r="B53" s="135"/>
      <c r="C53" s="135"/>
      <c r="D53" s="135"/>
      <c r="E53" s="135"/>
      <c r="F53" s="135"/>
      <c r="G53" s="135"/>
      <c r="H53" s="135"/>
      <c r="I53" s="135"/>
      <c r="J53" s="135"/>
      <c r="K53" s="135"/>
      <c r="L53" s="135"/>
      <c r="M53" s="135"/>
      <c r="N53" s="135"/>
      <c r="O53" s="135"/>
      <c r="P53" s="135"/>
      <c r="Q53" s="135"/>
      <c r="R53" s="135"/>
      <c r="S53" s="135"/>
      <c r="T53" s="135"/>
      <c r="U53" s="135"/>
      <c r="V53" s="135"/>
    </row>
    <row r="54" spans="1:22" x14ac:dyDescent="0.15">
      <c r="A54" s="149" t="s">
        <v>1016</v>
      </c>
      <c r="B54" s="135"/>
      <c r="C54" s="135"/>
      <c r="D54" s="135"/>
      <c r="E54" s="135"/>
      <c r="F54" s="135"/>
      <c r="G54" s="135"/>
      <c r="H54" s="135"/>
      <c r="I54" s="135"/>
      <c r="J54" s="135"/>
      <c r="K54" s="135"/>
      <c r="L54" s="135"/>
      <c r="M54" s="135"/>
      <c r="N54" s="135"/>
      <c r="O54" s="135"/>
      <c r="P54" s="135"/>
      <c r="Q54" s="135"/>
      <c r="R54" s="135"/>
      <c r="S54" s="135"/>
      <c r="T54" s="135"/>
      <c r="U54" s="135"/>
      <c r="V54" s="135"/>
    </row>
    <row r="55" spans="1:22" x14ac:dyDescent="0.15">
      <c r="A55" s="149" t="s">
        <v>1017</v>
      </c>
      <c r="B55" s="135"/>
      <c r="C55" s="135"/>
      <c r="D55" s="135"/>
      <c r="E55" s="135"/>
      <c r="F55" s="135"/>
      <c r="G55" s="135"/>
      <c r="H55" s="135"/>
      <c r="I55" s="135"/>
      <c r="J55" s="135"/>
      <c r="K55" s="135"/>
      <c r="L55" s="135"/>
      <c r="M55" s="135"/>
      <c r="N55" s="135"/>
      <c r="O55" s="135"/>
      <c r="P55" s="135"/>
      <c r="Q55" s="135"/>
      <c r="R55" s="135"/>
      <c r="S55" s="135"/>
      <c r="T55" s="135"/>
      <c r="U55" s="135"/>
      <c r="V55" s="135"/>
    </row>
    <row r="56" spans="1:22" x14ac:dyDescent="0.15">
      <c r="A56" s="149" t="s">
        <v>1018</v>
      </c>
      <c r="B56" s="135"/>
      <c r="C56" s="135"/>
      <c r="D56" s="135"/>
      <c r="E56" s="135"/>
      <c r="F56" s="135"/>
      <c r="G56" s="135"/>
      <c r="H56" s="135"/>
      <c r="I56" s="135"/>
      <c r="J56" s="135"/>
      <c r="K56" s="135"/>
      <c r="L56" s="135"/>
      <c r="M56" s="135"/>
      <c r="N56" s="135"/>
      <c r="O56" s="135"/>
      <c r="P56" s="135"/>
      <c r="Q56" s="135"/>
      <c r="R56" s="135"/>
      <c r="S56" s="135"/>
      <c r="T56" s="135"/>
      <c r="U56" s="135"/>
      <c r="V56" s="135"/>
    </row>
    <row r="57" spans="1:22" x14ac:dyDescent="0.15">
      <c r="A57" s="149" t="s">
        <v>1019</v>
      </c>
      <c r="B57" s="135"/>
      <c r="C57" s="135"/>
      <c r="D57" s="135"/>
      <c r="E57" s="135"/>
      <c r="F57" s="135"/>
      <c r="G57" s="135"/>
      <c r="H57" s="135"/>
      <c r="I57" s="135"/>
      <c r="J57" s="135"/>
      <c r="K57" s="135"/>
      <c r="L57" s="135"/>
      <c r="M57" s="135"/>
      <c r="N57" s="135"/>
      <c r="O57" s="135"/>
      <c r="P57" s="135"/>
      <c r="Q57" s="135"/>
      <c r="R57" s="135"/>
      <c r="S57" s="135"/>
      <c r="T57" s="135"/>
      <c r="U57" s="135"/>
      <c r="V57" s="135"/>
    </row>
    <row r="58" spans="1:22" x14ac:dyDescent="0.15">
      <c r="A58" s="149" t="s">
        <v>1020</v>
      </c>
      <c r="B58" s="135"/>
      <c r="C58" s="135"/>
      <c r="D58" s="135"/>
      <c r="E58" s="135"/>
      <c r="F58" s="135"/>
      <c r="G58" s="135"/>
      <c r="H58" s="135"/>
      <c r="I58" s="135"/>
      <c r="J58" s="135"/>
      <c r="K58" s="135"/>
      <c r="L58" s="135"/>
      <c r="M58" s="135"/>
      <c r="N58" s="135"/>
      <c r="O58" s="135"/>
      <c r="P58" s="135"/>
      <c r="Q58" s="135"/>
      <c r="R58" s="135"/>
      <c r="S58" s="135"/>
      <c r="T58" s="135"/>
      <c r="U58" s="135"/>
      <c r="V58" s="135"/>
    </row>
    <row r="59" spans="1:22" x14ac:dyDescent="0.15">
      <c r="A59" s="149" t="s">
        <v>1021</v>
      </c>
      <c r="B59" s="135"/>
      <c r="C59" s="135"/>
      <c r="D59" s="135"/>
      <c r="E59" s="135"/>
      <c r="F59" s="135"/>
      <c r="G59" s="135"/>
      <c r="H59" s="135"/>
      <c r="I59" s="135"/>
      <c r="J59" s="135"/>
      <c r="K59" s="135"/>
      <c r="L59" s="135"/>
      <c r="M59" s="135"/>
      <c r="N59" s="135"/>
      <c r="O59" s="135"/>
      <c r="P59" s="135"/>
      <c r="Q59" s="135"/>
      <c r="R59" s="135"/>
      <c r="S59" s="135"/>
      <c r="T59" s="135"/>
      <c r="U59" s="135"/>
      <c r="V59" s="135"/>
    </row>
    <row r="60" spans="1:22" x14ac:dyDescent="0.15">
      <c r="A60" s="149" t="s">
        <v>1022</v>
      </c>
      <c r="B60" s="135"/>
      <c r="C60" s="135"/>
      <c r="D60" s="135"/>
      <c r="E60" s="135"/>
      <c r="F60" s="135"/>
      <c r="G60" s="135"/>
      <c r="H60" s="135"/>
      <c r="I60" s="135"/>
      <c r="J60" s="135"/>
      <c r="K60" s="135"/>
      <c r="L60" s="135"/>
      <c r="M60" s="135"/>
      <c r="N60" s="135"/>
      <c r="O60" s="135"/>
      <c r="P60" s="135"/>
      <c r="Q60" s="135"/>
      <c r="R60" s="135"/>
      <c r="S60" s="135"/>
      <c r="T60" s="135"/>
      <c r="U60" s="135"/>
      <c r="V60" s="135"/>
    </row>
    <row r="61" spans="1:22" x14ac:dyDescent="0.15">
      <c r="A61" s="149" t="s">
        <v>1023</v>
      </c>
      <c r="B61" s="135"/>
      <c r="C61" s="135"/>
      <c r="D61" s="135"/>
      <c r="E61" s="135"/>
      <c r="F61" s="135"/>
      <c r="G61" s="135"/>
      <c r="H61" s="135"/>
      <c r="I61" s="135"/>
      <c r="J61" s="135"/>
      <c r="K61" s="135"/>
      <c r="L61" s="135"/>
      <c r="M61" s="135"/>
      <c r="N61" s="135"/>
      <c r="O61" s="135"/>
      <c r="P61" s="135"/>
      <c r="Q61" s="135"/>
      <c r="R61" s="135"/>
      <c r="S61" s="135"/>
      <c r="T61" s="135"/>
      <c r="U61" s="135"/>
      <c r="V61" s="135"/>
    </row>
    <row r="62" spans="1:22" x14ac:dyDescent="0.15">
      <c r="A62" s="149" t="s">
        <v>1024</v>
      </c>
      <c r="B62" s="135"/>
      <c r="C62" s="135"/>
      <c r="D62" s="135"/>
      <c r="E62" s="135"/>
      <c r="F62" s="135"/>
      <c r="G62" s="135"/>
      <c r="H62" s="135"/>
      <c r="I62" s="135"/>
      <c r="J62" s="135"/>
      <c r="K62" s="135"/>
      <c r="L62" s="135"/>
      <c r="M62" s="135"/>
      <c r="N62" s="135"/>
      <c r="O62" s="135"/>
      <c r="P62" s="135"/>
      <c r="Q62" s="135"/>
      <c r="R62" s="135"/>
      <c r="S62" s="135"/>
      <c r="T62" s="135"/>
      <c r="U62" s="135"/>
      <c r="V62" s="135"/>
    </row>
    <row r="63" spans="1:22" x14ac:dyDescent="0.15">
      <c r="A63" s="149" t="s">
        <v>1025</v>
      </c>
      <c r="B63" s="135"/>
      <c r="C63" s="135"/>
      <c r="D63" s="135"/>
      <c r="E63" s="135"/>
      <c r="F63" s="135"/>
      <c r="G63" s="135"/>
      <c r="H63" s="135"/>
      <c r="I63" s="135"/>
      <c r="J63" s="135"/>
      <c r="K63" s="135"/>
      <c r="L63" s="135"/>
      <c r="M63" s="135"/>
      <c r="N63" s="135"/>
      <c r="O63" s="135"/>
      <c r="P63" s="135"/>
      <c r="Q63" s="135"/>
      <c r="R63" s="135"/>
      <c r="S63" s="135"/>
      <c r="T63" s="135"/>
      <c r="U63" s="135"/>
      <c r="V63" s="135"/>
    </row>
    <row r="64" spans="1:22" x14ac:dyDescent="0.15">
      <c r="A64" s="149" t="s">
        <v>1026</v>
      </c>
      <c r="B64" s="135"/>
      <c r="C64" s="135"/>
      <c r="D64" s="135"/>
      <c r="E64" s="135"/>
      <c r="F64" s="135"/>
      <c r="G64" s="135"/>
      <c r="H64" s="135"/>
      <c r="I64" s="135"/>
      <c r="J64" s="135"/>
      <c r="K64" s="135"/>
      <c r="L64" s="135"/>
      <c r="M64" s="135"/>
      <c r="N64" s="135"/>
      <c r="O64" s="135"/>
      <c r="P64" s="135"/>
      <c r="Q64" s="135"/>
      <c r="R64" s="135"/>
      <c r="S64" s="135"/>
      <c r="T64" s="135"/>
      <c r="U64" s="135"/>
      <c r="V64" s="135"/>
    </row>
    <row r="65" spans="1:22" x14ac:dyDescent="0.15">
      <c r="A65" s="149" t="s">
        <v>1027</v>
      </c>
      <c r="B65" s="135"/>
      <c r="C65" s="135"/>
      <c r="D65" s="135"/>
      <c r="E65" s="135"/>
      <c r="F65" s="135"/>
      <c r="G65" s="135"/>
      <c r="H65" s="135"/>
      <c r="I65" s="135"/>
      <c r="J65" s="135"/>
      <c r="K65" s="135"/>
      <c r="L65" s="135"/>
      <c r="M65" s="135"/>
      <c r="N65" s="135"/>
      <c r="O65" s="135"/>
      <c r="P65" s="135"/>
      <c r="Q65" s="135"/>
      <c r="R65" s="135"/>
      <c r="S65" s="135"/>
      <c r="T65" s="135"/>
      <c r="U65" s="135"/>
      <c r="V65" s="135"/>
    </row>
    <row r="66" spans="1:22" x14ac:dyDescent="0.15">
      <c r="A66" s="149" t="s">
        <v>1028</v>
      </c>
      <c r="B66" s="135"/>
      <c r="C66" s="135"/>
      <c r="D66" s="135"/>
      <c r="E66" s="135"/>
      <c r="F66" s="135"/>
      <c r="G66" s="135"/>
      <c r="H66" s="135"/>
      <c r="I66" s="135"/>
      <c r="J66" s="135"/>
      <c r="K66" s="135"/>
      <c r="L66" s="135"/>
      <c r="M66" s="135"/>
      <c r="N66" s="135"/>
      <c r="O66" s="135"/>
      <c r="P66" s="135"/>
      <c r="Q66" s="135"/>
      <c r="R66" s="135"/>
      <c r="S66" s="135"/>
      <c r="T66" s="135"/>
      <c r="U66" s="135"/>
      <c r="V66" s="135"/>
    </row>
    <row r="67" spans="1:22" x14ac:dyDescent="0.15">
      <c r="A67" s="149" t="s">
        <v>1029</v>
      </c>
      <c r="B67" s="135"/>
      <c r="C67" s="135"/>
      <c r="D67" s="135"/>
      <c r="E67" s="135"/>
      <c r="F67" s="135"/>
      <c r="G67" s="135"/>
      <c r="H67" s="135"/>
      <c r="I67" s="135"/>
      <c r="J67" s="135"/>
      <c r="K67" s="135"/>
      <c r="L67" s="135"/>
      <c r="M67" s="135"/>
      <c r="N67" s="135"/>
      <c r="O67" s="135"/>
      <c r="P67" s="135"/>
      <c r="Q67" s="135"/>
      <c r="R67" s="135"/>
      <c r="S67" s="135"/>
      <c r="T67" s="135"/>
      <c r="U67" s="135"/>
      <c r="V67" s="135"/>
    </row>
    <row r="68" spans="1:22" x14ac:dyDescent="0.15">
      <c r="A68" s="149" t="s">
        <v>1030</v>
      </c>
      <c r="B68" s="135"/>
      <c r="C68" s="135"/>
      <c r="D68" s="135"/>
      <c r="E68" s="135"/>
      <c r="F68" s="135"/>
      <c r="G68" s="135"/>
      <c r="H68" s="135"/>
      <c r="I68" s="135"/>
      <c r="J68" s="135"/>
      <c r="K68" s="135"/>
      <c r="L68" s="135"/>
      <c r="M68" s="135"/>
      <c r="N68" s="135"/>
      <c r="O68" s="135"/>
      <c r="P68" s="135"/>
      <c r="Q68" s="135"/>
      <c r="R68" s="135"/>
      <c r="S68" s="135"/>
      <c r="T68" s="135"/>
      <c r="U68" s="135"/>
      <c r="V68" s="135"/>
    </row>
    <row r="69" spans="1:22" x14ac:dyDescent="0.15">
      <c r="A69" s="149" t="s">
        <v>1031</v>
      </c>
      <c r="B69" s="135"/>
      <c r="C69" s="135"/>
      <c r="D69" s="135"/>
      <c r="E69" s="135"/>
      <c r="F69" s="135"/>
      <c r="G69" s="135"/>
      <c r="H69" s="135"/>
      <c r="I69" s="135"/>
      <c r="J69" s="135"/>
      <c r="K69" s="135"/>
      <c r="L69" s="135"/>
      <c r="M69" s="135"/>
      <c r="N69" s="135"/>
      <c r="O69" s="135"/>
      <c r="P69" s="135"/>
      <c r="Q69" s="135"/>
      <c r="R69" s="135"/>
      <c r="S69" s="135"/>
      <c r="T69" s="135"/>
      <c r="U69" s="135"/>
      <c r="V69" s="135"/>
    </row>
    <row r="70" spans="1:22" x14ac:dyDescent="0.15">
      <c r="A70" s="149" t="s">
        <v>1032</v>
      </c>
      <c r="B70" s="135"/>
      <c r="C70" s="135"/>
      <c r="D70" s="135"/>
      <c r="E70" s="135"/>
      <c r="F70" s="135"/>
      <c r="G70" s="135"/>
      <c r="H70" s="135"/>
      <c r="I70" s="135"/>
      <c r="J70" s="135"/>
      <c r="K70" s="135"/>
      <c r="L70" s="135"/>
      <c r="M70" s="135"/>
      <c r="N70" s="135"/>
      <c r="O70" s="135"/>
      <c r="P70" s="135"/>
      <c r="Q70" s="135"/>
      <c r="R70" s="135"/>
      <c r="S70" s="135"/>
      <c r="T70" s="135"/>
      <c r="U70" s="135"/>
      <c r="V70" s="135"/>
    </row>
    <row r="71" spans="1:22" x14ac:dyDescent="0.15">
      <c r="A71" s="149" t="s">
        <v>1033</v>
      </c>
      <c r="B71" s="135"/>
      <c r="C71" s="135"/>
      <c r="D71" s="135"/>
      <c r="E71" s="135"/>
      <c r="F71" s="135"/>
      <c r="G71" s="135"/>
      <c r="H71" s="135"/>
      <c r="I71" s="135"/>
      <c r="J71" s="135"/>
      <c r="K71" s="135"/>
      <c r="L71" s="135"/>
      <c r="M71" s="135"/>
      <c r="N71" s="135"/>
      <c r="O71" s="135"/>
      <c r="P71" s="135"/>
      <c r="Q71" s="135"/>
      <c r="R71" s="135"/>
      <c r="S71" s="135"/>
      <c r="T71" s="135"/>
      <c r="U71" s="135"/>
      <c r="V71" s="135"/>
    </row>
    <row r="72" spans="1:22" x14ac:dyDescent="0.15">
      <c r="A72" s="149" t="s">
        <v>1034</v>
      </c>
      <c r="B72" s="135"/>
      <c r="C72" s="135"/>
      <c r="D72" s="135"/>
      <c r="E72" s="135"/>
      <c r="F72" s="135"/>
      <c r="G72" s="135"/>
      <c r="H72" s="135"/>
      <c r="I72" s="135"/>
      <c r="J72" s="135"/>
      <c r="K72" s="135"/>
      <c r="L72" s="135"/>
      <c r="M72" s="135"/>
      <c r="N72" s="135"/>
      <c r="O72" s="135"/>
      <c r="P72" s="135"/>
      <c r="Q72" s="135"/>
      <c r="R72" s="135"/>
      <c r="S72" s="135"/>
      <c r="T72" s="135"/>
      <c r="U72" s="135"/>
      <c r="V72" s="135"/>
    </row>
    <row r="73" spans="1:22" x14ac:dyDescent="0.15">
      <c r="A73" s="149" t="s">
        <v>1035</v>
      </c>
      <c r="B73" s="135"/>
      <c r="C73" s="135"/>
      <c r="D73" s="135"/>
      <c r="E73" s="135"/>
      <c r="F73" s="135"/>
      <c r="G73" s="135"/>
      <c r="H73" s="135"/>
      <c r="I73" s="135"/>
      <c r="J73" s="135"/>
      <c r="K73" s="135"/>
      <c r="L73" s="135"/>
      <c r="M73" s="135"/>
      <c r="N73" s="135"/>
      <c r="O73" s="135"/>
      <c r="P73" s="135"/>
      <c r="Q73" s="135"/>
      <c r="R73" s="135"/>
      <c r="S73" s="135"/>
      <c r="T73" s="135"/>
      <c r="U73" s="135"/>
      <c r="V73" s="135"/>
    </row>
    <row r="74" spans="1:22" x14ac:dyDescent="0.15">
      <c r="A74" s="149" t="s">
        <v>1036</v>
      </c>
      <c r="B74" s="135"/>
      <c r="C74" s="135"/>
      <c r="D74" s="135"/>
      <c r="E74" s="135"/>
      <c r="F74" s="135"/>
      <c r="G74" s="135"/>
      <c r="H74" s="135"/>
      <c r="I74" s="135"/>
      <c r="J74" s="135"/>
      <c r="K74" s="135"/>
      <c r="L74" s="135"/>
      <c r="M74" s="135"/>
      <c r="N74" s="135"/>
      <c r="O74" s="135"/>
      <c r="P74" s="135"/>
      <c r="Q74" s="135"/>
      <c r="R74" s="135"/>
      <c r="S74" s="135"/>
      <c r="T74" s="135"/>
      <c r="U74" s="135"/>
      <c r="V74" s="135"/>
    </row>
    <row r="75" spans="1:22" x14ac:dyDescent="0.15">
      <c r="A75" s="149" t="s">
        <v>1037</v>
      </c>
      <c r="B75" s="135"/>
      <c r="C75" s="135"/>
      <c r="D75" s="135"/>
      <c r="E75" s="135"/>
      <c r="F75" s="135"/>
      <c r="G75" s="135"/>
      <c r="H75" s="135"/>
      <c r="I75" s="135"/>
      <c r="J75" s="135"/>
      <c r="K75" s="135"/>
      <c r="L75" s="135"/>
      <c r="M75" s="135"/>
      <c r="N75" s="135"/>
      <c r="O75" s="135"/>
      <c r="P75" s="135"/>
      <c r="Q75" s="135"/>
      <c r="R75" s="135"/>
      <c r="S75" s="135"/>
      <c r="T75" s="135"/>
      <c r="U75" s="135"/>
      <c r="V75" s="135"/>
    </row>
    <row r="76" spans="1:22" x14ac:dyDescent="0.15">
      <c r="A76" s="149" t="s">
        <v>1038</v>
      </c>
      <c r="B76" s="135"/>
      <c r="C76" s="135"/>
      <c r="D76" s="135"/>
      <c r="E76" s="135"/>
      <c r="F76" s="135"/>
      <c r="G76" s="135"/>
      <c r="H76" s="135"/>
      <c r="I76" s="135"/>
      <c r="J76" s="135"/>
      <c r="K76" s="135"/>
      <c r="L76" s="135"/>
      <c r="M76" s="135"/>
      <c r="N76" s="135"/>
      <c r="O76" s="135"/>
      <c r="P76" s="135"/>
      <c r="Q76" s="135"/>
      <c r="R76" s="135"/>
      <c r="S76" s="135"/>
      <c r="T76" s="135"/>
      <c r="U76" s="135"/>
      <c r="V76" s="135"/>
    </row>
    <row r="77" spans="1:22" x14ac:dyDescent="0.15">
      <c r="A77" s="149" t="s">
        <v>1039</v>
      </c>
      <c r="B77" s="135"/>
      <c r="C77" s="135"/>
      <c r="D77" s="135"/>
      <c r="E77" s="135"/>
      <c r="F77" s="135"/>
      <c r="G77" s="135"/>
      <c r="H77" s="135"/>
      <c r="I77" s="135"/>
      <c r="J77" s="135"/>
      <c r="K77" s="135"/>
      <c r="L77" s="135"/>
      <c r="M77" s="135"/>
      <c r="N77" s="135"/>
      <c r="O77" s="135"/>
      <c r="P77" s="135"/>
      <c r="Q77" s="135"/>
      <c r="R77" s="135"/>
      <c r="S77" s="135"/>
      <c r="T77" s="135"/>
      <c r="U77" s="135"/>
      <c r="V77" s="135"/>
    </row>
    <row r="78" spans="1:22" x14ac:dyDescent="0.15">
      <c r="A78" s="149" t="s">
        <v>1040</v>
      </c>
      <c r="B78" s="135"/>
      <c r="C78" s="135"/>
      <c r="D78" s="135"/>
      <c r="E78" s="135"/>
      <c r="F78" s="135"/>
      <c r="G78" s="135"/>
      <c r="H78" s="135"/>
      <c r="I78" s="135"/>
      <c r="J78" s="135"/>
      <c r="K78" s="135"/>
      <c r="L78" s="135"/>
      <c r="M78" s="135"/>
      <c r="N78" s="135"/>
      <c r="O78" s="135"/>
      <c r="P78" s="135"/>
      <c r="Q78" s="135"/>
      <c r="R78" s="135"/>
      <c r="S78" s="135"/>
      <c r="T78" s="135"/>
      <c r="U78" s="135"/>
      <c r="V78" s="135"/>
    </row>
    <row r="79" spans="1:22" x14ac:dyDescent="0.15">
      <c r="A79" s="149" t="s">
        <v>1041</v>
      </c>
      <c r="B79" s="135"/>
      <c r="C79" s="135"/>
      <c r="D79" s="135"/>
      <c r="E79" s="135"/>
      <c r="F79" s="135"/>
      <c r="G79" s="135"/>
      <c r="H79" s="135"/>
      <c r="I79" s="135"/>
      <c r="J79" s="135"/>
      <c r="K79" s="135"/>
      <c r="L79" s="135"/>
      <c r="M79" s="135"/>
      <c r="N79" s="135"/>
      <c r="O79" s="135"/>
      <c r="P79" s="135"/>
      <c r="Q79" s="135"/>
      <c r="R79" s="135"/>
      <c r="S79" s="135"/>
      <c r="T79" s="135"/>
      <c r="U79" s="135"/>
      <c r="V79" s="135"/>
    </row>
    <row r="80" spans="1:22" x14ac:dyDescent="0.15">
      <c r="A80" s="149" t="s">
        <v>1042</v>
      </c>
      <c r="B80" s="135"/>
      <c r="C80" s="135"/>
      <c r="D80" s="135"/>
      <c r="E80" s="135"/>
      <c r="F80" s="135"/>
      <c r="G80" s="135"/>
      <c r="H80" s="135"/>
      <c r="I80" s="135"/>
      <c r="J80" s="135"/>
      <c r="K80" s="135"/>
      <c r="L80" s="135"/>
      <c r="M80" s="135"/>
      <c r="N80" s="135"/>
      <c r="O80" s="135"/>
      <c r="P80" s="135"/>
      <c r="Q80" s="135"/>
      <c r="R80" s="135"/>
      <c r="S80" s="135"/>
      <c r="T80" s="135"/>
      <c r="U80" s="135"/>
      <c r="V80" s="135"/>
    </row>
    <row r="81" spans="1:22" x14ac:dyDescent="0.15">
      <c r="A81" s="149" t="s">
        <v>1043</v>
      </c>
      <c r="B81" s="135"/>
      <c r="C81" s="135"/>
      <c r="D81" s="135"/>
      <c r="E81" s="135"/>
      <c r="F81" s="135"/>
      <c r="G81" s="135"/>
      <c r="H81" s="135"/>
      <c r="I81" s="135"/>
      <c r="J81" s="135"/>
      <c r="K81" s="135"/>
      <c r="L81" s="135"/>
      <c r="M81" s="135"/>
      <c r="N81" s="135"/>
      <c r="O81" s="135"/>
      <c r="P81" s="135"/>
      <c r="Q81" s="135"/>
      <c r="R81" s="135"/>
      <c r="S81" s="135"/>
      <c r="T81" s="135"/>
      <c r="U81" s="135"/>
      <c r="V81" s="135"/>
    </row>
    <row r="82" spans="1:22" x14ac:dyDescent="0.15">
      <c r="A82" s="149" t="s">
        <v>1044</v>
      </c>
      <c r="B82" s="135"/>
      <c r="C82" s="135"/>
      <c r="D82" s="135"/>
      <c r="E82" s="135"/>
      <c r="F82" s="135"/>
      <c r="G82" s="135"/>
      <c r="H82" s="135"/>
      <c r="I82" s="135"/>
      <c r="J82" s="135"/>
      <c r="K82" s="135"/>
      <c r="L82" s="135"/>
      <c r="M82" s="135"/>
      <c r="N82" s="135"/>
      <c r="O82" s="135"/>
      <c r="P82" s="135"/>
      <c r="Q82" s="135"/>
      <c r="R82" s="135"/>
      <c r="S82" s="135"/>
      <c r="T82" s="135"/>
      <c r="U82" s="135"/>
      <c r="V82" s="135"/>
    </row>
    <row r="83" spans="1:22" x14ac:dyDescent="0.15">
      <c r="A83" s="149" t="s">
        <v>1045</v>
      </c>
      <c r="B83" s="135"/>
      <c r="C83" s="135"/>
      <c r="D83" s="135"/>
      <c r="E83" s="135"/>
      <c r="F83" s="135"/>
      <c r="G83" s="135"/>
      <c r="H83" s="135"/>
      <c r="I83" s="135"/>
      <c r="J83" s="135"/>
      <c r="K83" s="135"/>
      <c r="L83" s="135"/>
      <c r="M83" s="135"/>
      <c r="N83" s="135"/>
      <c r="O83" s="135"/>
      <c r="P83" s="135"/>
      <c r="Q83" s="135"/>
      <c r="R83" s="135"/>
      <c r="S83" s="135"/>
      <c r="T83" s="135"/>
      <c r="U83" s="135"/>
      <c r="V83" s="135"/>
    </row>
    <row r="84" spans="1:22" x14ac:dyDescent="0.15">
      <c r="A84" s="149" t="s">
        <v>1046</v>
      </c>
      <c r="B84" s="135"/>
      <c r="C84" s="135"/>
      <c r="D84" s="135"/>
      <c r="E84" s="135"/>
      <c r="F84" s="135"/>
      <c r="G84" s="135"/>
      <c r="H84" s="135"/>
      <c r="I84" s="135"/>
      <c r="J84" s="135"/>
      <c r="K84" s="135"/>
      <c r="L84" s="135"/>
      <c r="M84" s="135"/>
      <c r="N84" s="135"/>
      <c r="O84" s="135"/>
      <c r="P84" s="135"/>
      <c r="Q84" s="135"/>
      <c r="R84" s="135"/>
      <c r="S84" s="135"/>
      <c r="T84" s="135"/>
      <c r="U84" s="135"/>
      <c r="V84" s="135"/>
    </row>
    <row r="85" spans="1:22" x14ac:dyDescent="0.15">
      <c r="A85" s="149" t="s">
        <v>1047</v>
      </c>
      <c r="B85" s="135"/>
      <c r="C85" s="135"/>
      <c r="D85" s="135"/>
      <c r="E85" s="135"/>
      <c r="F85" s="135"/>
      <c r="G85" s="135"/>
      <c r="H85" s="135"/>
      <c r="I85" s="135"/>
      <c r="J85" s="135"/>
      <c r="K85" s="135"/>
      <c r="L85" s="135"/>
      <c r="M85" s="135"/>
      <c r="N85" s="135"/>
      <c r="O85" s="135"/>
      <c r="P85" s="135"/>
      <c r="Q85" s="135"/>
      <c r="R85" s="135"/>
      <c r="S85" s="135"/>
      <c r="T85" s="135"/>
      <c r="U85" s="135"/>
      <c r="V85" s="135"/>
    </row>
    <row r="86" spans="1:22" x14ac:dyDescent="0.15">
      <c r="A86" s="149" t="s">
        <v>1048</v>
      </c>
      <c r="B86" s="135"/>
      <c r="C86" s="135"/>
      <c r="D86" s="135"/>
      <c r="E86" s="135"/>
      <c r="F86" s="135"/>
      <c r="G86" s="135"/>
      <c r="H86" s="135"/>
      <c r="I86" s="135"/>
      <c r="J86" s="135"/>
      <c r="K86" s="135"/>
      <c r="L86" s="135"/>
      <c r="M86" s="135"/>
      <c r="N86" s="135"/>
      <c r="O86" s="135"/>
      <c r="P86" s="135"/>
      <c r="Q86" s="135"/>
      <c r="R86" s="135"/>
      <c r="S86" s="135"/>
      <c r="T86" s="135"/>
      <c r="U86" s="135"/>
      <c r="V86" s="135"/>
    </row>
    <row r="87" spans="1:22" x14ac:dyDescent="0.15">
      <c r="A87" s="149" t="s">
        <v>1049</v>
      </c>
      <c r="B87" s="135"/>
      <c r="C87" s="135"/>
      <c r="D87" s="135"/>
      <c r="E87" s="135"/>
      <c r="F87" s="135"/>
      <c r="G87" s="135"/>
      <c r="H87" s="135"/>
      <c r="I87" s="135"/>
      <c r="J87" s="135"/>
      <c r="K87" s="135"/>
      <c r="L87" s="135"/>
      <c r="M87" s="135"/>
      <c r="N87" s="135"/>
      <c r="O87" s="135"/>
      <c r="P87" s="135"/>
      <c r="Q87" s="135"/>
      <c r="R87" s="135"/>
      <c r="S87" s="135"/>
      <c r="T87" s="135"/>
      <c r="U87" s="135"/>
      <c r="V87" s="135"/>
    </row>
    <row r="88" spans="1:22" x14ac:dyDescent="0.15">
      <c r="A88" s="149" t="s">
        <v>1050</v>
      </c>
      <c r="B88" s="135"/>
      <c r="C88" s="135"/>
      <c r="D88" s="135"/>
      <c r="E88" s="135"/>
      <c r="F88" s="135"/>
      <c r="G88" s="135"/>
      <c r="H88" s="135"/>
      <c r="I88" s="135"/>
      <c r="J88" s="135"/>
      <c r="K88" s="135"/>
      <c r="L88" s="135"/>
      <c r="M88" s="135"/>
      <c r="N88" s="135"/>
      <c r="O88" s="135"/>
      <c r="P88" s="135"/>
      <c r="Q88" s="135"/>
      <c r="R88" s="135"/>
      <c r="S88" s="135"/>
      <c r="T88" s="135"/>
      <c r="U88" s="135"/>
      <c r="V88" s="135"/>
    </row>
    <row r="89" spans="1:22" x14ac:dyDescent="0.15">
      <c r="A89" s="149" t="s">
        <v>1051</v>
      </c>
      <c r="B89" s="135"/>
      <c r="C89" s="135"/>
      <c r="D89" s="135"/>
      <c r="E89" s="135"/>
      <c r="F89" s="135"/>
      <c r="G89" s="135"/>
      <c r="H89" s="135"/>
      <c r="I89" s="135"/>
      <c r="J89" s="135"/>
      <c r="K89" s="135"/>
      <c r="L89" s="135"/>
      <c r="M89" s="135"/>
      <c r="N89" s="135"/>
      <c r="O89" s="135"/>
      <c r="P89" s="135"/>
      <c r="Q89" s="135"/>
      <c r="R89" s="135"/>
      <c r="S89" s="135"/>
      <c r="T89" s="135"/>
      <c r="U89" s="135"/>
      <c r="V89" s="135"/>
    </row>
    <row r="90" spans="1:22" x14ac:dyDescent="0.15">
      <c r="A90" s="149" t="s">
        <v>1052</v>
      </c>
      <c r="B90" s="135"/>
      <c r="C90" s="135"/>
      <c r="D90" s="135"/>
      <c r="E90" s="135"/>
      <c r="F90" s="135"/>
      <c r="G90" s="135"/>
      <c r="H90" s="135"/>
      <c r="I90" s="135"/>
      <c r="J90" s="135"/>
      <c r="K90" s="135"/>
      <c r="L90" s="135"/>
      <c r="M90" s="135"/>
      <c r="N90" s="135"/>
      <c r="O90" s="135"/>
      <c r="P90" s="135"/>
      <c r="Q90" s="135"/>
      <c r="R90" s="135"/>
      <c r="S90" s="135"/>
      <c r="T90" s="135"/>
      <c r="U90" s="135"/>
      <c r="V90" s="135"/>
    </row>
    <row r="91" spans="1:22" x14ac:dyDescent="0.15">
      <c r="A91" s="149" t="s">
        <v>1053</v>
      </c>
      <c r="B91" s="135"/>
      <c r="C91" s="135"/>
      <c r="D91" s="135"/>
      <c r="E91" s="135"/>
      <c r="F91" s="135"/>
      <c r="G91" s="135"/>
      <c r="H91" s="135"/>
      <c r="I91" s="135"/>
      <c r="J91" s="135"/>
      <c r="K91" s="135"/>
      <c r="L91" s="135"/>
      <c r="M91" s="135"/>
      <c r="N91" s="135"/>
      <c r="O91" s="135"/>
      <c r="P91" s="135"/>
      <c r="Q91" s="135"/>
      <c r="R91" s="135"/>
      <c r="S91" s="135"/>
      <c r="T91" s="135"/>
      <c r="U91" s="135"/>
      <c r="V91" s="135"/>
    </row>
    <row r="92" spans="1:22" x14ac:dyDescent="0.15">
      <c r="A92" s="149" t="s">
        <v>1054</v>
      </c>
      <c r="B92" s="135"/>
      <c r="C92" s="135"/>
      <c r="D92" s="135"/>
      <c r="E92" s="135"/>
      <c r="F92" s="135"/>
      <c r="G92" s="135"/>
      <c r="H92" s="135"/>
      <c r="I92" s="135"/>
      <c r="J92" s="135"/>
      <c r="K92" s="135"/>
      <c r="L92" s="135"/>
      <c r="M92" s="135"/>
      <c r="N92" s="135"/>
      <c r="O92" s="135"/>
      <c r="P92" s="135"/>
      <c r="Q92" s="135"/>
      <c r="R92" s="135"/>
      <c r="S92" s="135"/>
      <c r="T92" s="135"/>
      <c r="U92" s="135"/>
      <c r="V92" s="135"/>
    </row>
    <row r="93" spans="1:22" x14ac:dyDescent="0.15">
      <c r="A93" s="149" t="s">
        <v>1055</v>
      </c>
      <c r="B93" s="135"/>
      <c r="C93" s="135"/>
      <c r="D93" s="135"/>
      <c r="E93" s="135"/>
      <c r="F93" s="135"/>
      <c r="G93" s="135"/>
      <c r="H93" s="135"/>
      <c r="I93" s="135"/>
      <c r="J93" s="135"/>
      <c r="K93" s="135"/>
      <c r="L93" s="135"/>
      <c r="M93" s="135"/>
      <c r="N93" s="135"/>
      <c r="O93" s="135"/>
      <c r="P93" s="135"/>
      <c r="Q93" s="135"/>
      <c r="R93" s="135"/>
      <c r="S93" s="135"/>
      <c r="T93" s="135"/>
      <c r="U93" s="135"/>
      <c r="V93" s="135"/>
    </row>
    <row r="94" spans="1:22" x14ac:dyDescent="0.15">
      <c r="A94" s="149" t="s">
        <v>1056</v>
      </c>
      <c r="B94" s="135"/>
      <c r="C94" s="135"/>
      <c r="D94" s="135"/>
      <c r="E94" s="135"/>
      <c r="F94" s="135"/>
      <c r="G94" s="135"/>
      <c r="H94" s="135"/>
      <c r="I94" s="135"/>
      <c r="J94" s="135"/>
      <c r="K94" s="135"/>
      <c r="L94" s="135"/>
      <c r="M94" s="135"/>
      <c r="N94" s="135"/>
      <c r="O94" s="135"/>
      <c r="P94" s="135"/>
      <c r="Q94" s="135"/>
      <c r="R94" s="135"/>
      <c r="S94" s="135"/>
      <c r="T94" s="135"/>
      <c r="U94" s="135"/>
      <c r="V94" s="135"/>
    </row>
    <row r="95" spans="1:22" x14ac:dyDescent="0.15">
      <c r="A95" s="149" t="s">
        <v>1057</v>
      </c>
      <c r="B95" s="135"/>
      <c r="C95" s="135"/>
      <c r="D95" s="135"/>
      <c r="E95" s="135"/>
      <c r="F95" s="135"/>
      <c r="G95" s="135"/>
      <c r="H95" s="135"/>
      <c r="I95" s="135"/>
      <c r="J95" s="135"/>
      <c r="K95" s="135"/>
      <c r="L95" s="135"/>
      <c r="M95" s="135"/>
      <c r="N95" s="135"/>
      <c r="O95" s="135"/>
      <c r="P95" s="135"/>
      <c r="Q95" s="135"/>
      <c r="R95" s="135"/>
      <c r="S95" s="135"/>
      <c r="T95" s="135"/>
      <c r="U95" s="135"/>
      <c r="V95" s="135"/>
    </row>
    <row r="96" spans="1:22" x14ac:dyDescent="0.15">
      <c r="A96" s="149" t="s">
        <v>1058</v>
      </c>
      <c r="B96" s="135"/>
      <c r="C96" s="135"/>
      <c r="D96" s="135"/>
      <c r="E96" s="135"/>
      <c r="F96" s="135"/>
      <c r="G96" s="135"/>
      <c r="H96" s="135"/>
      <c r="I96" s="135"/>
      <c r="J96" s="135"/>
      <c r="K96" s="135"/>
      <c r="L96" s="135"/>
      <c r="M96" s="135"/>
      <c r="N96" s="135"/>
      <c r="O96" s="135"/>
      <c r="P96" s="135"/>
      <c r="Q96" s="135"/>
      <c r="R96" s="135"/>
      <c r="S96" s="135"/>
      <c r="T96" s="135"/>
      <c r="U96" s="135"/>
      <c r="V96" s="135"/>
    </row>
    <row r="97" spans="1:22" x14ac:dyDescent="0.15">
      <c r="A97" s="149" t="s">
        <v>1059</v>
      </c>
      <c r="B97" s="135"/>
      <c r="C97" s="135"/>
      <c r="D97" s="135"/>
      <c r="E97" s="135"/>
      <c r="F97" s="135"/>
      <c r="G97" s="135"/>
      <c r="H97" s="135"/>
      <c r="I97" s="135"/>
      <c r="J97" s="135"/>
      <c r="K97" s="135"/>
      <c r="L97" s="135"/>
      <c r="M97" s="135"/>
      <c r="N97" s="135"/>
      <c r="O97" s="135"/>
      <c r="P97" s="135"/>
      <c r="Q97" s="135"/>
      <c r="R97" s="135"/>
      <c r="S97" s="135"/>
      <c r="T97" s="135"/>
      <c r="U97" s="135"/>
      <c r="V97" s="135"/>
    </row>
    <row r="98" spans="1:22" x14ac:dyDescent="0.15">
      <c r="A98" s="149" t="s">
        <v>1060</v>
      </c>
      <c r="B98" s="135"/>
      <c r="C98" s="135"/>
      <c r="D98" s="135"/>
      <c r="E98" s="135"/>
      <c r="F98" s="135"/>
      <c r="G98" s="135"/>
      <c r="H98" s="135"/>
      <c r="I98" s="135"/>
      <c r="J98" s="135"/>
      <c r="K98" s="135"/>
      <c r="L98" s="135"/>
      <c r="M98" s="135"/>
      <c r="N98" s="135"/>
      <c r="O98" s="135"/>
      <c r="P98" s="135"/>
      <c r="Q98" s="135"/>
      <c r="R98" s="135"/>
      <c r="S98" s="135"/>
      <c r="T98" s="135"/>
      <c r="U98" s="135"/>
      <c r="V98" s="135"/>
    </row>
    <row r="99" spans="1:22" x14ac:dyDescent="0.15">
      <c r="A99" s="149" t="s">
        <v>1061</v>
      </c>
      <c r="B99" s="135"/>
      <c r="C99" s="135"/>
      <c r="D99" s="135"/>
      <c r="E99" s="135"/>
      <c r="F99" s="135"/>
      <c r="G99" s="135"/>
      <c r="H99" s="135"/>
      <c r="I99" s="135"/>
      <c r="J99" s="135"/>
      <c r="K99" s="135"/>
      <c r="L99" s="135"/>
      <c r="M99" s="135"/>
      <c r="N99" s="135"/>
      <c r="O99" s="135"/>
      <c r="P99" s="135"/>
      <c r="Q99" s="135"/>
      <c r="R99" s="135"/>
      <c r="S99" s="135"/>
      <c r="T99" s="135"/>
      <c r="U99" s="135"/>
      <c r="V99" s="135"/>
    </row>
    <row r="100" spans="1:22" x14ac:dyDescent="0.15">
      <c r="A100" s="149" t="s">
        <v>1062</v>
      </c>
      <c r="B100" s="135"/>
      <c r="C100" s="135"/>
      <c r="D100" s="135"/>
      <c r="E100" s="135"/>
      <c r="F100" s="135"/>
      <c r="G100" s="135"/>
      <c r="H100" s="135"/>
      <c r="I100" s="135"/>
      <c r="J100" s="135"/>
      <c r="K100" s="135"/>
      <c r="L100" s="135"/>
      <c r="M100" s="135"/>
      <c r="N100" s="135"/>
      <c r="O100" s="135"/>
      <c r="P100" s="135"/>
      <c r="Q100" s="135"/>
      <c r="R100" s="135"/>
      <c r="S100" s="135"/>
      <c r="T100" s="135"/>
      <c r="U100" s="135"/>
      <c r="V100" s="135"/>
    </row>
    <row r="101" spans="1:22" x14ac:dyDescent="0.15">
      <c r="A101" s="149" t="s">
        <v>1063</v>
      </c>
      <c r="B101" s="135"/>
      <c r="C101" s="135"/>
      <c r="D101" s="135"/>
      <c r="E101" s="135"/>
      <c r="F101" s="135"/>
      <c r="G101" s="135"/>
      <c r="H101" s="135"/>
      <c r="I101" s="135"/>
      <c r="J101" s="135"/>
      <c r="K101" s="135"/>
      <c r="L101" s="135"/>
      <c r="M101" s="135"/>
      <c r="N101" s="135"/>
      <c r="O101" s="135"/>
      <c r="P101" s="135"/>
      <c r="Q101" s="135"/>
      <c r="R101" s="135"/>
      <c r="S101" s="135"/>
      <c r="T101" s="135"/>
      <c r="U101" s="135"/>
      <c r="V101" s="135"/>
    </row>
    <row r="102" spans="1:22" x14ac:dyDescent="0.15">
      <c r="A102" s="149" t="s">
        <v>1064</v>
      </c>
      <c r="B102" s="135"/>
      <c r="C102" s="135"/>
      <c r="D102" s="135"/>
      <c r="E102" s="135"/>
      <c r="F102" s="135"/>
      <c r="G102" s="135"/>
      <c r="H102" s="135"/>
      <c r="I102" s="135"/>
      <c r="J102" s="135"/>
      <c r="K102" s="135"/>
      <c r="L102" s="135"/>
      <c r="M102" s="135"/>
      <c r="N102" s="135"/>
      <c r="O102" s="135"/>
      <c r="P102" s="135"/>
      <c r="Q102" s="135"/>
      <c r="R102" s="135"/>
      <c r="S102" s="135"/>
      <c r="T102" s="135"/>
      <c r="U102" s="135"/>
      <c r="V102" s="135"/>
    </row>
  </sheetData>
  <phoneticPr fontId="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6" ma:contentTypeDescription="新しいドキュメントを作成します。" ma:contentTypeScope="" ma:versionID="488e5d13afc29c3fcae2ae519e5e782f">
  <xsd:schema xmlns:xsd="http://www.w3.org/2001/XMLSchema" xmlns:xs="http://www.w3.org/2001/XMLSchema" xmlns:p="http://schemas.microsoft.com/office/2006/metadata/properties" xmlns:ns2="cf773b39-6df5-4b98-af6c-046cccf9cff0" targetNamespace="http://schemas.microsoft.com/office/2006/metadata/properties" ma:root="true" ma:fieldsID="8b542dd4dce0fa49819499ae5ffa202d" ns2:_="">
    <xsd:import namespace="cf773b39-6df5-4b98-af6c-046cccf9cf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EBF7DF2B-DA5F-4EC7-B06E-03FFE09F46AB}">
  <ds:schemaRefs>
    <ds:schemaRef ds:uri="http://schemas.microsoft.com/office/infopath/2007/PartnerControls"/>
    <ds:schemaRef ds:uri="cf773b39-6df5-4b98-af6c-046cccf9cff0"/>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3F17059B-275D-432F-BE08-336F610DD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50</vt:i4>
      </vt:variant>
    </vt:vector>
  </HeadingPairs>
  <TitlesOfParts>
    <vt:vector size="67" baseType="lpstr">
      <vt:lpstr>01.入会申込書</vt:lpstr>
      <vt:lpstr>02.弁済業務保証金分担金納付書</vt:lpstr>
      <vt:lpstr>03.個人情報（全日）</vt:lpstr>
      <vt:lpstr>04.個人情報（保証）</vt:lpstr>
      <vt:lpstr>05.TRA入会申込書</vt:lpstr>
      <vt:lpstr>06.一般保証登録業者申請書</vt:lpstr>
      <vt:lpstr>07.全日本不動産政治連盟入会申込書</vt:lpstr>
      <vt:lpstr>08.確約書</vt:lpstr>
      <vt:lpstr>09.連帯保証人届出書</vt:lpstr>
      <vt:lpstr>10.代表者届</vt:lpstr>
      <vt:lpstr>11.専任宅地建物取引士届</vt:lpstr>
      <vt:lpstr>12.西日本レインズ加入申込書</vt:lpstr>
      <vt:lpstr>誓約書手入力（要実印）</vt:lpstr>
      <vt:lpstr>大分県不動産事業協同組合手入力（要実印）</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'06.一般保証登録業者申請書'!Print_Area</vt:lpstr>
      <vt:lpstr>'07.全日本不動産政治連盟入会申込書'!Print_Area</vt:lpstr>
      <vt:lpstr>'08.確約書'!Print_Area</vt:lpstr>
      <vt:lpstr>'09.連帯保証人届出書'!Print_Area</vt:lpstr>
      <vt:lpstr>'10.代表者届'!Print_Area</vt:lpstr>
      <vt:lpstr>'11.専任宅地建物取引士届'!Print_Area</vt:lpstr>
      <vt:lpstr>'12.西日本レインズ加入申込書'!Print_Area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zennichiooita2021</cp:lastModifiedBy>
  <cp:lastPrinted>2023-04-04T03:29:30Z</cp:lastPrinted>
  <dcterms:created xsi:type="dcterms:W3CDTF">2013-02-13T08:59:26Z</dcterms:created>
  <dcterms:modified xsi:type="dcterms:W3CDTF">2023-09-13T00:56:23Z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ies>
</file>